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d6a0e209c8820a/Descargables RRSS/"/>
    </mc:Choice>
  </mc:AlternateContent>
  <xr:revisionPtr revIDLastSave="1" documentId="8_{99B43B8E-B122-224C-86C8-412315D97825}" xr6:coauthVersionLast="47" xr6:coauthVersionMax="47" xr10:uidLastSave="{F1A2CC7D-42C6-E646-8C8B-D125EE0C6D0F}"/>
  <bookViews>
    <workbookView xWindow="0" yWindow="620" windowWidth="28800" windowHeight="16160" activeTab="1" xr2:uid="{00000000-000D-0000-FFFF-FFFF00000000}"/>
  </bookViews>
  <sheets>
    <sheet name="Instrucciones" sheetId="8" r:id="rId1"/>
    <sheet name="Calculadora de Liquidaciones" sheetId="7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FP">[1]LISTAS!$E$5:$E$10</definedName>
    <definedName name="CAUSAL">[2]LISTAS!$H$5:$H$19</definedName>
    <definedName name="DOCUMENTO">[3]LISTAS!$B$4:$B$24</definedName>
    <definedName name="ESTADO_CONTRATO">[1]LISTAS!$D$5:$D$11</definedName>
    <definedName name="GRATIFICACIÓN_LEGAL">[1]PARÁMETROS!$C$22</definedName>
    <definedName name="ÍTEM_PPTO">[3]LISTAS!$D$4:$D$99</definedName>
    <definedName name="MONEDA">[1]LISTAS!$B$5:$B$7</definedName>
    <definedName name="NACIONALIDAD">[4]LISTAS!$J$5:$J$12</definedName>
    <definedName name="PROYECTO">[1]PROYECTOS!$C$5:$C$49</definedName>
    <definedName name="RUT">[3]RUTS!$B$4:$B$207</definedName>
    <definedName name="SUELDO_MÁX_IMP">[1]PARÁMETROS!$C$17</definedName>
    <definedName name="SUELDO_MÁX_IMP_MA">[5]PARÁMETROS!$C$18</definedName>
    <definedName name="SUELDO_MÁX_IMP_SC">[1]PARÁMETROS!$C$20</definedName>
    <definedName name="TASA_ACCIDENTABILIDAD">[1]PARÁMETROS!$C$25</definedName>
    <definedName name="TASA_CAJA">[1]PARÁMETROS!$C$31</definedName>
    <definedName name="TASA_SANNA">[1]PARÁMETROS!$C$26</definedName>
    <definedName name="TASA_SIS">[1]PARÁMETROS!$C$23</definedName>
    <definedName name="TIPO_APV">[1]LISTAS!$C$5:$C$7</definedName>
    <definedName name="TIPO_REMUNERACIÓN">[1]LISTAS!$F$5:$F$6</definedName>
    <definedName name="TOPE">[1]PARÁMETROS!$C$28</definedName>
    <definedName name="UF">[1]PARÁMETROS!$C$15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7" l="1"/>
  <c r="D30" i="7"/>
  <c r="H5" i="7"/>
  <c r="C7" i="7"/>
  <c r="C15" i="7"/>
  <c r="N4" i="7"/>
  <c r="K4" i="7"/>
  <c r="C10" i="7" l="1"/>
  <c r="E27" i="7" l="1"/>
  <c r="E6" i="7"/>
  <c r="E25" i="7"/>
  <c r="C17" i="7"/>
  <c r="E9" i="7"/>
  <c r="E26" i="7"/>
  <c r="E28" i="7" s="1"/>
  <c r="E7" i="7"/>
  <c r="F38" i="7" l="1"/>
  <c r="G38" i="7" s="1"/>
  <c r="E17" i="7" s="1"/>
  <c r="D1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Fredwin Daniel Lucas Olivera</author>
    <author>Katherine stephanie Perez Martinez</author>
  </authors>
  <commentList>
    <comment ref="H5" authorId="0" shapeId="0" xr:uid="{8F442484-EC07-094A-A9A2-96D5B090AC7B}">
      <text>
        <r>
          <rPr>
            <b/>
            <sz val="10"/>
            <color rgb="FF000000"/>
            <rFont val="Tahoma"/>
            <family val="2"/>
          </rPr>
          <t>Debes indicar la tasa de AFP segun corresponda en la tabla de cotizacion, en este caso tenemos la de AFP Modelo</t>
        </r>
      </text>
    </comment>
    <comment ref="H6" authorId="0" shapeId="0" xr:uid="{03D1B6AE-9C80-5F46-A580-EB7B3FFDC002}">
      <text>
        <r>
          <rPr>
            <b/>
            <sz val="10"/>
            <color rgb="FF000000"/>
            <rFont val="Tahoma"/>
            <family val="2"/>
          </rPr>
          <t xml:space="preserve">Solo se modifica si posees isapre, en esta caso debes transformar de UF a pesos para colocar los valores correctos en el adicional
</t>
        </r>
      </text>
    </comment>
    <comment ref="O6" authorId="0" shapeId="0" xr:uid="{91124E75-4FA8-224C-AB9B-FB1E57E9259C}">
      <text>
        <r>
          <rPr>
            <b/>
            <sz val="10"/>
            <color rgb="FF000000"/>
            <rFont val="Tahoma"/>
            <family val="2"/>
          </rPr>
          <t xml:space="preserve">EN ESTE CAMPO DEBES INDICAR EL VALOR DE LA UF DEL MES A CALCULAR 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DEJAMOS LINK DE INDICADORES PREVISIONALES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https://www.previred.com/indicadores-previsionales/</t>
        </r>
      </text>
    </comment>
    <comment ref="C7" authorId="0" shapeId="0" xr:uid="{C0141F09-C74A-4B4F-8DD7-270120B0BAD3}">
      <text>
        <r>
          <rPr>
            <b/>
            <sz val="10"/>
            <color rgb="FF000000"/>
            <rFont val="Tahoma"/>
            <family val="2"/>
          </rPr>
          <t xml:space="preserve">La gratificacion legal se calcula de forma automatica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E11" authorId="1" shapeId="0" xr:uid="{260C428A-B298-D845-9D76-9FE006CAEDBF}">
      <text>
        <r>
          <rPr>
            <b/>
            <sz val="10"/>
            <color rgb="FF000000"/>
            <rFont val="Tahoma"/>
            <family val="2"/>
          </rPr>
          <t>Si el resultado en G38 es positivo, debe incluirse en esta celda, en caso de ser negativo no se debe incluir ya que no correspondería impuesto único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G38" authorId="0" shapeId="0" xr:uid="{826C691C-E9A6-FB4B-91A0-9E80F076B589}">
      <text>
        <r>
          <rPr>
            <b/>
            <sz val="10"/>
            <color rgb="FF000000"/>
            <rFont val="Tahoma"/>
            <family val="2"/>
          </rPr>
          <t xml:space="preserve">El impuesto unico solo aplica para liquidaciones con imponibles mayores a 935.077,51 y se calcula automaticamente.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Segun el mes que desees calcular debes pegar la tabla que corresponda ejemplo si necesitas calcular junio 2025 debes ingresar al siguiente link 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https://www.sii.cl/valores_y_fechas/impuesto_2da_categoria/impuesto2025.htm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Y pegar en la misma columna la tabla y automaticamente calculara el impuesto unico
</t>
        </r>
      </text>
    </comment>
  </commentList>
</comments>
</file>

<file path=xl/sharedStrings.xml><?xml version="1.0" encoding="utf-8"?>
<sst xmlns="http://schemas.openxmlformats.org/spreadsheetml/2006/main" count="92" uniqueCount="88">
  <si>
    <t>Tope AFP/Salud</t>
  </si>
  <si>
    <t>Tope Cesantia</t>
  </si>
  <si>
    <t>AFP</t>
  </si>
  <si>
    <t>SALUD</t>
  </si>
  <si>
    <t>ADICIONAL SALUD</t>
  </si>
  <si>
    <t>UF</t>
  </si>
  <si>
    <t>Imp Unico</t>
  </si>
  <si>
    <t>MENSUAL</t>
  </si>
  <si>
    <t>-.-</t>
  </si>
  <si>
    <t>Exento</t>
  </si>
  <si>
    <t>Y MÁS</t>
  </si>
  <si>
    <t xml:space="preserve">Tope Gratificacion </t>
  </si>
  <si>
    <t>Sueldo</t>
  </si>
  <si>
    <t>Gratificacion</t>
  </si>
  <si>
    <t>Bono 1</t>
  </si>
  <si>
    <t>Bono 2</t>
  </si>
  <si>
    <t>Total Imponible</t>
  </si>
  <si>
    <t>Colacion</t>
  </si>
  <si>
    <t>Movilizacion</t>
  </si>
  <si>
    <t>Viaticos</t>
  </si>
  <si>
    <t>Total No Imponible</t>
  </si>
  <si>
    <t>Seguro de Cesantia</t>
  </si>
  <si>
    <t>Total Haberes</t>
  </si>
  <si>
    <t>Liquido a Cobrar</t>
  </si>
  <si>
    <t>Seguro de Invalidez y Sobrevivencia (SIS)</t>
  </si>
  <si>
    <t>Total Costo empresa</t>
  </si>
  <si>
    <t>Aporte Patronal</t>
  </si>
  <si>
    <t>Total cotizaciones previsionales a pagar</t>
  </si>
  <si>
    <t>MÁS DE 27,48%</t>
  </si>
  <si>
    <t>Isl</t>
  </si>
  <si>
    <t>DESCUENTOS</t>
  </si>
  <si>
    <t>HABERES</t>
  </si>
  <si>
    <t>MODELO</t>
  </si>
  <si>
    <t>CESANTIA</t>
  </si>
  <si>
    <t>ANTICIPO</t>
  </si>
  <si>
    <t>OCTUBRE</t>
  </si>
  <si>
    <t>Capital</t>
  </si>
  <si>
    <t>Cuprum</t>
  </si>
  <si>
    <t>Habitat</t>
  </si>
  <si>
    <t>PlanVital</t>
  </si>
  <si>
    <t>ProVida</t>
  </si>
  <si>
    <t>Modelo</t>
  </si>
  <si>
    <t>Uno</t>
  </si>
  <si>
    <t>CALCULADORA DE LIQUIDACIONES</t>
  </si>
  <si>
    <t>Total Descuentos</t>
  </si>
  <si>
    <t>COSTOS EMPRESA</t>
  </si>
  <si>
    <t>APORTE PATRONAL</t>
  </si>
  <si>
    <t>TABLA DE IMPUESTO ÚNICO</t>
  </si>
  <si>
    <t>INDICADORES DE COTIZACIONES</t>
  </si>
  <si>
    <t>Planilla Automatizada – Liquidación de Sueldo (Chile)</t>
  </si>
  <si>
    <t>¿Qué incluye esta planilla?</t>
  </si>
  <si>
    <r>
      <t>Calculadora de Liquidaciones</t>
    </r>
    <r>
      <rPr>
        <sz val="12"/>
        <color theme="1"/>
        <rFont val="Calibri"/>
        <family val="2"/>
        <scheme val="minor"/>
      </rPr>
      <t xml:space="preserve">: sección principal donde ingresas haberes y la planilla calcula </t>
    </r>
    <r>
      <rPr>
        <b/>
        <sz val="12"/>
        <color theme="1"/>
        <rFont val="Calibri"/>
        <family val="2"/>
        <scheme val="minor"/>
      </rPr>
      <t>Total Imponible, Descuentos Legales, Impuesto Único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Líquido a Cobrar</t>
    </r>
    <r>
      <rPr>
        <sz val="12"/>
        <color theme="1"/>
        <rFont val="Calibri"/>
        <family val="2"/>
        <scheme val="minor"/>
      </rPr>
      <t>.</t>
    </r>
  </si>
  <si>
    <r>
      <t>Costos Empresa</t>
    </r>
    <r>
      <rPr>
        <sz val="12"/>
        <color theme="1"/>
        <rFont val="Calibri"/>
        <family val="2"/>
        <scheme val="minor"/>
      </rPr>
      <t xml:space="preserve">: muestra el </t>
    </r>
    <r>
      <rPr>
        <b/>
        <sz val="12"/>
        <color theme="1"/>
        <rFont val="Calibri"/>
        <family val="2"/>
        <scheme val="minor"/>
      </rPr>
      <t>aporte patronal</t>
    </r>
    <r>
      <rPr>
        <sz val="12"/>
        <color theme="1"/>
        <rFont val="Calibri"/>
        <family val="2"/>
        <scheme val="minor"/>
      </rPr>
      <t xml:space="preserve"> (Seguro de Cesantía, SIS y otros) y el </t>
    </r>
    <r>
      <rPr>
        <b/>
        <sz val="12"/>
        <color theme="1"/>
        <rFont val="Calibri"/>
        <family val="2"/>
        <scheme val="minor"/>
      </rPr>
      <t>Total Costo Empresa</t>
    </r>
    <r>
      <rPr>
        <sz val="12"/>
        <color theme="1"/>
        <rFont val="Calibri"/>
        <family val="2"/>
        <scheme val="minor"/>
      </rPr>
      <t>.</t>
    </r>
  </si>
  <si>
    <r>
      <t>Indicadores de Cotizaciones</t>
    </r>
    <r>
      <rPr>
        <sz val="12"/>
        <color theme="1"/>
        <rFont val="Calibri"/>
        <family val="2"/>
        <scheme val="minor"/>
      </rPr>
      <t xml:space="preserve">: </t>
    </r>
    <r>
      <rPr>
        <b/>
        <sz val="12"/>
        <color theme="1"/>
        <rFont val="Calibri"/>
        <family val="2"/>
        <scheme val="minor"/>
      </rPr>
      <t>tasas AFP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UF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topes</t>
    </r>
    <r>
      <rPr>
        <sz val="12"/>
        <color theme="1"/>
        <rFont val="Calibri"/>
        <family val="2"/>
        <scheme val="minor"/>
      </rPr>
      <t xml:space="preserve"> (AFP/Salud, Cesantía, Gratificación) </t>
    </r>
    <r>
      <rPr>
        <b/>
        <sz val="12"/>
        <color theme="1"/>
        <rFont val="Calibri"/>
        <family val="2"/>
        <scheme val="minor"/>
      </rPr>
      <t>editables</t>
    </r>
    <r>
      <rPr>
        <sz val="12"/>
        <color theme="1"/>
        <rFont val="Calibri"/>
        <family val="2"/>
        <scheme val="minor"/>
      </rPr>
      <t>.</t>
    </r>
  </si>
  <si>
    <r>
      <t>Tabla de Impuesto Único</t>
    </r>
    <r>
      <rPr>
        <sz val="12"/>
        <color theme="1"/>
        <rFont val="Calibri"/>
        <family val="2"/>
        <scheme val="minor"/>
      </rPr>
      <t xml:space="preserve">: referencia por </t>
    </r>
    <r>
      <rPr>
        <b/>
        <sz val="12"/>
        <color theme="1"/>
        <rFont val="Calibri"/>
        <family val="2"/>
        <scheme val="minor"/>
      </rPr>
      <t>mes/año</t>
    </r>
    <r>
      <rPr>
        <sz val="12"/>
        <color theme="1"/>
        <rFont val="Calibri"/>
        <family val="2"/>
        <scheme val="minor"/>
      </rPr>
      <t xml:space="preserve"> para el cálculo del I.U.</t>
    </r>
  </si>
  <si>
    <r>
      <t>Tip visual:</t>
    </r>
    <r>
      <rPr>
        <sz val="12"/>
        <color theme="1"/>
        <rFont val="Calibri"/>
        <family val="2"/>
        <scheme val="minor"/>
      </rPr>
      <t xml:space="preserve"> las celdas de entrada/editables están destacadas. Evita escribir sobre celdas con resultado o fórmulas.</t>
    </r>
  </si>
  <si>
    <t>Antes de usar (una sola vez por mes)</t>
  </si>
  <si>
    <t>Actualiza “Indicadores de Cotizaciones”</t>
  </si>
  <si>
    <r>
      <t>UF</t>
    </r>
    <r>
      <rPr>
        <sz val="12"/>
        <color theme="1"/>
        <rFont val="Calibri"/>
        <family val="2"/>
        <scheme val="minor"/>
      </rPr>
      <t xml:space="preserve"> del mes.</t>
    </r>
  </si>
  <si>
    <r>
      <t>Tope AFP/Salud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Tope Cesantía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Tope Gratificación</t>
    </r>
    <r>
      <rPr>
        <sz val="12"/>
        <color theme="1"/>
        <rFont val="Calibri"/>
        <family val="2"/>
        <scheme val="minor"/>
      </rPr>
      <t xml:space="preserve"> (si cambiaron).</t>
    </r>
  </si>
  <si>
    <r>
      <t>Tasa de Cotización AFP</t>
    </r>
    <r>
      <rPr>
        <sz val="12"/>
        <color theme="1"/>
        <rFont val="Calibri"/>
        <family val="2"/>
        <scheme val="minor"/>
      </rPr>
      <t>: deja registrado el % de la AFP del trabajador (ej.: Modelo 10,68% o la que corresponda).</t>
    </r>
  </si>
  <si>
    <t>Revisa la “Tabla de Impuesto Único”</t>
  </si>
  <si>
    <r>
      <t xml:space="preserve">Confirma </t>
    </r>
    <r>
      <rPr>
        <b/>
        <sz val="12"/>
        <color theme="1"/>
        <rFont val="Calibri"/>
        <family val="2"/>
        <scheme val="minor"/>
      </rPr>
      <t>Mes/Año</t>
    </r>
    <r>
      <rPr>
        <sz val="12"/>
        <color theme="1"/>
        <rFont val="Calibri"/>
        <family val="2"/>
        <scheme val="minor"/>
      </rPr>
      <t xml:space="preserve"> y tramos. Si hubo cambios normativos, actualiza los valores.</t>
    </r>
  </si>
  <si>
    <t>Paso a paso (cada liquidación)</t>
  </si>
  <si>
    <t>Haberes (columna izquierda en “Calculadora de Liquidaciones”)</t>
  </si>
  <si>
    <r>
      <t>Sueldo</t>
    </r>
    <r>
      <rPr>
        <sz val="12"/>
        <color theme="1"/>
        <rFont val="Calibri"/>
        <family val="2"/>
        <scheme val="minor"/>
      </rPr>
      <t>: ingresa el sueldo base del mes.</t>
    </r>
  </si>
  <si>
    <r>
      <t>Gratificación</t>
    </r>
    <r>
      <rPr>
        <sz val="12"/>
        <color theme="1"/>
        <rFont val="Calibri"/>
        <family val="2"/>
        <scheme val="minor"/>
      </rPr>
      <t>: ingrésala si aplica (según política de tu empresa).</t>
    </r>
  </si>
  <si>
    <r>
      <t>Bonos</t>
    </r>
    <r>
      <rPr>
        <sz val="12"/>
        <color theme="1"/>
        <rFont val="Calibri"/>
        <family val="2"/>
        <scheme val="minor"/>
      </rPr>
      <t xml:space="preserve"> (Bono 1 / Bono 2): usa estos campos para bonos imponibles.</t>
    </r>
  </si>
  <si>
    <r>
      <t>Colación / Movilización / Viáticos</t>
    </r>
    <r>
      <rPr>
        <sz val="12"/>
        <color theme="1"/>
        <rFont val="Calibri"/>
        <family val="2"/>
        <scheme val="minor"/>
      </rPr>
      <t xml:space="preserve">: ingrésalos como </t>
    </r>
    <r>
      <rPr>
        <b/>
        <sz val="12"/>
        <color theme="1"/>
        <rFont val="Calibri"/>
        <family val="2"/>
        <scheme val="minor"/>
      </rPr>
      <t>no imponibles</t>
    </r>
    <r>
      <rPr>
        <sz val="12"/>
        <color theme="1"/>
        <rFont val="Calibri"/>
        <family val="2"/>
        <scheme val="minor"/>
      </rPr>
      <t xml:space="preserve"> si corresponde en tu empresa.</t>
    </r>
  </si>
  <si>
    <r>
      <t xml:space="preserve">Verifica que se formen automáticamente </t>
    </r>
    <r>
      <rPr>
        <b/>
        <sz val="12"/>
        <color theme="1"/>
        <rFont val="Calibri"/>
        <family val="2"/>
        <scheme val="minor"/>
      </rPr>
      <t>Total Imponible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Total No Imponible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Total Haberes</t>
    </r>
    <r>
      <rPr>
        <sz val="12"/>
        <color theme="1"/>
        <rFont val="Calibri"/>
        <family val="2"/>
        <scheme val="minor"/>
      </rPr>
      <t>.</t>
    </r>
  </si>
  <si>
    <t>Descuentos (columna derecha en “Calculadora de Liquidaciones”)</t>
  </si>
  <si>
    <r>
      <t>AFP</t>
    </r>
    <r>
      <rPr>
        <sz val="12"/>
        <color theme="1"/>
        <rFont val="Calibri"/>
        <family val="2"/>
        <scheme val="minor"/>
      </rPr>
      <t>: la planilla calcula con el % definido en “Indicadores de Cotizaciones”.</t>
    </r>
  </si>
  <si>
    <r>
      <t>Salud</t>
    </r>
    <r>
      <rPr>
        <sz val="12"/>
        <color theme="1"/>
        <rFont val="Calibri"/>
        <family val="2"/>
        <scheme val="minor"/>
      </rPr>
      <t xml:space="preserve">: por defecto al </t>
    </r>
    <r>
      <rPr>
        <b/>
        <sz val="12"/>
        <color theme="1"/>
        <rFont val="Calibri"/>
        <family val="2"/>
        <scheme val="minor"/>
      </rPr>
      <t>7%</t>
    </r>
    <r>
      <rPr>
        <sz val="12"/>
        <color theme="1"/>
        <rFont val="Calibri"/>
        <family val="2"/>
        <scheme val="minor"/>
      </rPr>
      <t>; si tu trabajador tiene condición distinta (p. ej. plan), ajusta el % en la celda visible.</t>
    </r>
  </si>
  <si>
    <r>
      <t>Cesantía</t>
    </r>
    <r>
      <rPr>
        <sz val="12"/>
        <color theme="1"/>
        <rFont val="Calibri"/>
        <family val="2"/>
        <scheme val="minor"/>
      </rPr>
      <t xml:space="preserve"> (trabajador): se calcula con el % mostrado (0,6% cuando corresponda).</t>
    </r>
  </si>
  <si>
    <r>
      <t>Adicional Salud</t>
    </r>
    <r>
      <rPr>
        <sz val="12"/>
        <color theme="1"/>
        <rFont val="Calibri"/>
        <family val="2"/>
        <scheme val="minor"/>
      </rPr>
      <t>: úsalo si tienes un copago/plan adicional pactado.</t>
    </r>
  </si>
  <si>
    <r>
      <t>Anticipo</t>
    </r>
    <r>
      <rPr>
        <sz val="12"/>
        <color theme="1"/>
        <rFont val="Calibri"/>
        <family val="2"/>
        <scheme val="minor"/>
      </rPr>
      <t>: ingresa montos entregados al trabajador para descontar en el mes.</t>
    </r>
  </si>
  <si>
    <r>
      <t>Impuesto Único</t>
    </r>
    <r>
      <rPr>
        <sz val="12"/>
        <color theme="1"/>
        <rFont val="Calibri"/>
        <family val="2"/>
        <scheme val="minor"/>
      </rPr>
      <t xml:space="preserve">: se determina en base a la </t>
    </r>
    <r>
      <rPr>
        <b/>
        <sz val="12"/>
        <color theme="1"/>
        <rFont val="Calibri"/>
        <family val="2"/>
        <scheme val="minor"/>
      </rPr>
      <t>Tabla de I.U.</t>
    </r>
    <r>
      <rPr>
        <sz val="12"/>
        <color theme="1"/>
        <rFont val="Calibri"/>
        <family val="2"/>
        <scheme val="minor"/>
      </rPr>
      <t xml:space="preserve"> y la base tributable calculada.</t>
    </r>
  </si>
  <si>
    <t>Resultado</t>
  </si>
  <si>
    <r>
      <t xml:space="preserve">Revisa el recuadro verde </t>
    </r>
    <r>
      <rPr>
        <b/>
        <sz val="12"/>
        <color theme="1"/>
        <rFont val="Calibri"/>
        <family val="2"/>
        <scheme val="minor"/>
      </rPr>
      <t>“Líquido a Cobrar”</t>
    </r>
    <r>
      <rPr>
        <sz val="12"/>
        <color theme="1"/>
        <rFont val="Calibri"/>
        <family val="2"/>
        <scheme val="minor"/>
      </rPr>
      <t>.</t>
    </r>
  </si>
  <si>
    <t>Costos para la empresa</t>
  </si>
  <si>
    <r>
      <t xml:space="preserve">En “Costos Empresa” se calcula el </t>
    </r>
    <r>
      <rPr>
        <b/>
        <sz val="12"/>
        <color theme="1"/>
        <rFont val="Calibri"/>
        <family val="2"/>
        <scheme val="minor"/>
      </rPr>
      <t>Aporte Patronal</t>
    </r>
    <r>
      <rPr>
        <sz val="12"/>
        <color theme="1"/>
        <rFont val="Calibri"/>
        <family val="2"/>
        <scheme val="minor"/>
      </rPr>
      <t xml:space="preserve"> (Seguro de Cesantía, </t>
    </r>
    <r>
      <rPr>
        <b/>
        <sz val="12"/>
        <color theme="1"/>
        <rFont val="Calibri"/>
        <family val="2"/>
        <scheme val="minor"/>
      </rPr>
      <t>SIS</t>
    </r>
    <r>
      <rPr>
        <sz val="12"/>
        <color theme="1"/>
        <rFont val="Calibri"/>
        <family val="2"/>
        <scheme val="minor"/>
      </rPr>
      <t xml:space="preserve">, y otros ítems que muestra la planilla) y el </t>
    </r>
    <r>
      <rPr>
        <b/>
        <sz val="12"/>
        <color theme="1"/>
        <rFont val="Calibri"/>
        <family val="2"/>
        <scheme val="minor"/>
      </rPr>
      <t>Total Costo Empresa</t>
    </r>
    <r>
      <rPr>
        <sz val="12"/>
        <color theme="1"/>
        <rFont val="Calibri"/>
        <family val="2"/>
        <scheme val="minor"/>
      </rPr>
      <t>.</t>
    </r>
  </si>
  <si>
    <r>
      <t xml:space="preserve">Verifica también el cuadro de </t>
    </r>
    <r>
      <rPr>
        <b/>
        <sz val="12"/>
        <color theme="1"/>
        <rFont val="Calibri"/>
        <family val="2"/>
        <scheme val="minor"/>
      </rPr>
      <t>“Total cotizaciones previsionales a pagar”</t>
    </r>
    <r>
      <rPr>
        <sz val="12"/>
        <color theme="1"/>
        <rFont val="Calibri"/>
        <family val="2"/>
        <scheme val="minor"/>
      </rPr>
      <t xml:space="preserve"> como referencia.</t>
    </r>
  </si>
  <si>
    <t>Límites y responsabilidad</t>
  </si>
  <si>
    <r>
      <t xml:space="preserve">Esta planilla es </t>
    </r>
    <r>
      <rPr>
        <b/>
        <sz val="12"/>
        <color theme="1"/>
        <rFont val="Calibri"/>
        <family val="2"/>
        <scheme val="minor"/>
      </rPr>
      <t>referencial</t>
    </r>
    <r>
      <rPr>
        <sz val="12"/>
        <color theme="1"/>
        <rFont val="Calibri"/>
        <family val="2"/>
        <scheme val="minor"/>
      </rPr>
      <t xml:space="preserve"> y está pensada para casos estándar. No sustituye la interpretación normativa ni situaciones especiales (planes de salud en UF, licencias prolongadas, ausentismos complejos, gratificación según convenios, cargos con asignaciones específicas, etc.).</t>
    </r>
  </si>
  <si>
    <r>
      <t>Escríbenos:</t>
    </r>
    <r>
      <rPr>
        <sz val="18"/>
        <color theme="1"/>
        <rFont val="Calibri"/>
        <family val="2"/>
        <scheme val="minor"/>
      </rPr>
      <t xml:space="preserve"> contacto@consultoreslk.cl · </t>
    </r>
    <r>
      <rPr>
        <b/>
        <sz val="18"/>
        <color theme="1"/>
        <rFont val="Calibri"/>
        <family val="2"/>
        <scheme val="minor"/>
      </rPr>
      <t>WhatsApp:</t>
    </r>
    <r>
      <rPr>
        <sz val="18"/>
        <color theme="1"/>
        <rFont val="Calibri"/>
        <family val="2"/>
        <scheme val="minor"/>
      </rPr>
      <t xml:space="preserve"> +56 9 2912 7332.</t>
    </r>
  </si>
  <si>
    <r>
      <rPr>
        <b/>
        <i/>
        <sz val="16"/>
        <color rgb="FFC79A48"/>
        <rFont val="Calibri (Cuerpo)"/>
      </rPr>
      <t>¿Necesitas ayuda?</t>
    </r>
    <r>
      <rPr>
        <b/>
        <i/>
        <sz val="16"/>
        <color theme="1"/>
        <rFont val="Calibri"/>
        <family val="2"/>
        <scheme val="minor"/>
      </rPr>
      <t xml:space="preserve">
Escríbenos a contacto@consultoreslk.cl
 o por WhatsApp +56 9 2912 7332.
En LK Consultores te acompañamos para que tus liquidaciones queden bien calculadas y a tiempo.</t>
    </r>
  </si>
  <si>
    <t>Tasa de AFP</t>
  </si>
  <si>
    <r>
      <t>LK Consultores no se hace responsable</t>
    </r>
    <r>
      <rPr>
        <sz val="12"/>
        <color theme="1"/>
        <rFont val="Calibri"/>
        <family val="2"/>
        <scheme val="minor"/>
      </rPr>
      <t xml:space="preserve"> por resultados derivados de parámetros desactualizados o modificaciones a fórmulas. Si tienes dudas o necesitas adaptar la planilla a tu realidad contáctanos.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</si>
</sst>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164" formatCode="_-* #,##0.00_-;\-* #,##0.00_-;_-* &quot;-&quot;??_-;_-@_-"/>
    <numFmt numFmtId="165" formatCode="_-* #,##0_-;\-* #,##0_-;_-* &quot;-&quot;??_-;_-@_-"/>
    <numFmt numFmtId="166" formatCode="0.0%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color rgb="FF521C78"/>
      <name val="Arial"/>
      <family val="2"/>
    </font>
    <font>
      <b/>
      <sz val="14"/>
      <color rgb="FF212121"/>
      <name val="Arial"/>
      <family val="2"/>
    </font>
    <font>
      <b/>
      <sz val="10"/>
      <color rgb="FF212121"/>
      <name val="Calibri"/>
      <family val="2"/>
      <scheme val="minor"/>
    </font>
    <font>
      <b/>
      <sz val="11"/>
      <color theme="1"/>
      <name val="Helvetica Neue"/>
      <family val="2"/>
    </font>
    <font>
      <sz val="11"/>
      <color theme="1"/>
      <name val="Helvetica Neue"/>
      <family val="2"/>
    </font>
    <font>
      <b/>
      <sz val="18"/>
      <color theme="1"/>
      <name val="Calibri"/>
      <family val="2"/>
      <scheme val="minor"/>
    </font>
    <font>
      <b/>
      <sz val="24"/>
      <color rgb="FFC79A48"/>
      <name val="Calibri"/>
      <family val="2"/>
      <scheme val="minor"/>
    </font>
    <font>
      <b/>
      <sz val="18"/>
      <color rgb="FFC79A4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C79A48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C79A48"/>
      <name val="Calibri (Cuerpo)"/>
    </font>
    <font>
      <b/>
      <sz val="14"/>
      <color rgb="FFC00000"/>
      <name val="Arial"/>
      <family val="2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Helvetica Neue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" fillId="0" borderId="0"/>
  </cellStyleXfs>
  <cellXfs count="70">
    <xf numFmtId="0" fontId="0" fillId="0" borderId="0" xfId="0"/>
    <xf numFmtId="165" fontId="3" fillId="0" borderId="0" xfId="1" applyNumberFormat="1" applyFont="1"/>
    <xf numFmtId="14" fontId="3" fillId="0" borderId="0" xfId="1" applyNumberFormat="1" applyFont="1" applyAlignment="1">
      <alignment horizontal="right"/>
    </xf>
    <xf numFmtId="165" fontId="3" fillId="0" borderId="0" xfId="1" applyNumberFormat="1" applyFont="1" applyFill="1"/>
    <xf numFmtId="165" fontId="4" fillId="0" borderId="0" xfId="1" applyNumberFormat="1" applyFont="1" applyFill="1" applyBorder="1"/>
    <xf numFmtId="0" fontId="3" fillId="0" borderId="0" xfId="1" applyNumberFormat="1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 applyFill="1" applyAlignment="1"/>
    <xf numFmtId="1" fontId="3" fillId="0" borderId="0" xfId="0" applyNumberFormat="1" applyFont="1" applyAlignment="1">
      <alignment horizontal="right" wrapText="1"/>
    </xf>
    <xf numFmtId="165" fontId="3" fillId="0" borderId="0" xfId="1" applyNumberFormat="1" applyFont="1" applyFill="1" applyBorder="1" applyAlignment="1">
      <alignment wrapText="1"/>
    </xf>
    <xf numFmtId="165" fontId="3" fillId="0" borderId="1" xfId="1" applyNumberFormat="1" applyFont="1" applyFill="1" applyBorder="1"/>
    <xf numFmtId="165" fontId="4" fillId="0" borderId="1" xfId="1" applyNumberFormat="1" applyFont="1" applyFill="1" applyBorder="1"/>
    <xf numFmtId="0" fontId="9" fillId="0" borderId="0" xfId="0" applyFont="1"/>
    <xf numFmtId="10" fontId="10" fillId="0" borderId="0" xfId="0" applyNumberFormat="1" applyFont="1"/>
    <xf numFmtId="165" fontId="3" fillId="0" borderId="1" xfId="1" applyNumberFormat="1" applyFont="1" applyBorder="1" applyAlignment="1">
      <alignment horizontal="right"/>
    </xf>
    <xf numFmtId="165" fontId="3" fillId="0" borderId="1" xfId="1" applyNumberFormat="1" applyFont="1" applyBorder="1"/>
    <xf numFmtId="165" fontId="3" fillId="5" borderId="1" xfId="1" applyNumberFormat="1" applyFont="1" applyFill="1" applyBorder="1"/>
    <xf numFmtId="165" fontId="4" fillId="0" borderId="1" xfId="1" applyNumberFormat="1" applyFont="1" applyBorder="1" applyAlignment="1">
      <alignment horizontal="right"/>
    </xf>
    <xf numFmtId="165" fontId="4" fillId="5" borderId="1" xfId="1" applyNumberFormat="1" applyFont="1" applyFill="1" applyBorder="1"/>
    <xf numFmtId="165" fontId="3" fillId="6" borderId="1" xfId="1" applyNumberFormat="1" applyFont="1" applyFill="1" applyBorder="1"/>
    <xf numFmtId="10" fontId="3" fillId="4" borderId="1" xfId="2" applyNumberFormat="1" applyFont="1" applyFill="1" applyBorder="1" applyAlignment="1">
      <alignment horizontal="left"/>
    </xf>
    <xf numFmtId="9" fontId="3" fillId="4" borderId="1" xfId="2" applyFont="1" applyFill="1" applyBorder="1" applyAlignment="1">
      <alignment horizontal="left"/>
    </xf>
    <xf numFmtId="166" fontId="3" fillId="5" borderId="1" xfId="2" applyNumberFormat="1" applyFont="1" applyFill="1" applyBorder="1" applyAlignment="1">
      <alignment horizontal="left"/>
    </xf>
    <xf numFmtId="165" fontId="4" fillId="8" borderId="1" xfId="1" applyNumberFormat="1" applyFont="1" applyFill="1" applyBorder="1"/>
    <xf numFmtId="165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right"/>
    </xf>
    <xf numFmtId="165" fontId="4" fillId="2" borderId="1" xfId="1" applyNumberFormat="1" applyFont="1" applyFill="1" applyBorder="1"/>
    <xf numFmtId="10" fontId="11" fillId="0" borderId="1" xfId="0" applyNumberFormat="1" applyFont="1" applyBorder="1"/>
    <xf numFmtId="165" fontId="3" fillId="3" borderId="1" xfId="1" applyNumberFormat="1" applyFont="1" applyFill="1" applyBorder="1"/>
    <xf numFmtId="164" fontId="3" fillId="3" borderId="1" xfId="1" applyFont="1" applyFill="1" applyBorder="1"/>
    <xf numFmtId="164" fontId="3" fillId="7" borderId="1" xfId="1" applyFont="1" applyFill="1" applyBorder="1"/>
    <xf numFmtId="0" fontId="12" fillId="0" borderId="1" xfId="0" applyFont="1" applyBorder="1"/>
    <xf numFmtId="0" fontId="13" fillId="0" borderId="1" xfId="0" applyFont="1" applyBorder="1"/>
    <xf numFmtId="8" fontId="13" fillId="0" borderId="1" xfId="0" applyNumberFormat="1" applyFont="1" applyBorder="1"/>
    <xf numFmtId="10" fontId="13" fillId="0" borderId="1" xfId="0" applyNumberFormat="1" applyFont="1" applyBorder="1"/>
    <xf numFmtId="0" fontId="6" fillId="0" borderId="4" xfId="0" applyFont="1" applyBorder="1"/>
    <xf numFmtId="0" fontId="0" fillId="0" borderId="4" xfId="0" applyBorder="1"/>
    <xf numFmtId="0" fontId="0" fillId="0" borderId="4" xfId="0" applyBorder="1" applyAlignment="1">
      <alignment wrapText="1"/>
    </xf>
    <xf numFmtId="0" fontId="6" fillId="0" borderId="5" xfId="0" applyFont="1" applyBorder="1" applyAlignment="1">
      <alignment wrapText="1"/>
    </xf>
    <xf numFmtId="0" fontId="15" fillId="0" borderId="3" xfId="0" applyFont="1" applyBorder="1" applyAlignment="1">
      <alignment horizontal="center"/>
    </xf>
    <xf numFmtId="0" fontId="16" fillId="0" borderId="2" xfId="0" applyFont="1" applyBorder="1"/>
    <xf numFmtId="0" fontId="24" fillId="0" borderId="1" xfId="0" applyFont="1" applyBorder="1"/>
    <xf numFmtId="165" fontId="23" fillId="0" borderId="1" xfId="1" applyNumberFormat="1" applyFont="1" applyBorder="1" applyAlignment="1">
      <alignment horizontal="right"/>
    </xf>
    <xf numFmtId="165" fontId="23" fillId="0" borderId="1" xfId="1" applyNumberFormat="1" applyFont="1" applyBorder="1"/>
    <xf numFmtId="165" fontId="23" fillId="0" borderId="1" xfId="1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165" fontId="18" fillId="9" borderId="6" xfId="1" applyNumberFormat="1" applyFont="1" applyFill="1" applyBorder="1" applyAlignment="1">
      <alignment horizontal="center" vertical="center"/>
    </xf>
    <xf numFmtId="165" fontId="18" fillId="9" borderId="7" xfId="1" applyNumberFormat="1" applyFont="1" applyFill="1" applyBorder="1" applyAlignment="1">
      <alignment horizontal="center" vertical="center"/>
    </xf>
    <xf numFmtId="165" fontId="18" fillId="9" borderId="8" xfId="1" applyNumberFormat="1" applyFont="1" applyFill="1" applyBorder="1" applyAlignment="1">
      <alignment horizontal="center" vertical="center"/>
    </xf>
    <xf numFmtId="165" fontId="18" fillId="9" borderId="9" xfId="1" applyNumberFormat="1" applyFont="1" applyFill="1" applyBorder="1" applyAlignment="1">
      <alignment horizontal="center" vertical="center"/>
    </xf>
    <xf numFmtId="165" fontId="18" fillId="9" borderId="10" xfId="1" applyNumberFormat="1" applyFont="1" applyFill="1" applyBorder="1" applyAlignment="1">
      <alignment horizontal="center" vertical="center"/>
    </xf>
    <xf numFmtId="165" fontId="18" fillId="9" borderId="11" xfId="1" applyNumberFormat="1" applyFont="1" applyFill="1" applyBorder="1" applyAlignment="1">
      <alignment horizontal="center" vertical="center"/>
    </xf>
    <xf numFmtId="165" fontId="23" fillId="9" borderId="1" xfId="1" applyNumberFormat="1" applyFont="1" applyFill="1" applyBorder="1" applyAlignment="1">
      <alignment horizontal="center"/>
    </xf>
    <xf numFmtId="165" fontId="18" fillId="9" borderId="12" xfId="1" applyNumberFormat="1" applyFont="1" applyFill="1" applyBorder="1" applyAlignment="1">
      <alignment horizontal="center"/>
    </xf>
    <xf numFmtId="165" fontId="18" fillId="9" borderId="13" xfId="1" applyNumberFormat="1" applyFont="1" applyFill="1" applyBorder="1" applyAlignment="1">
      <alignment horizontal="center"/>
    </xf>
    <xf numFmtId="165" fontId="18" fillId="9" borderId="14" xfId="1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/>
    </xf>
    <xf numFmtId="165" fontId="22" fillId="0" borderId="1" xfId="1" applyNumberFormat="1" applyFont="1" applyBorder="1" applyAlignment="1">
      <alignment horizontal="center"/>
    </xf>
    <xf numFmtId="165" fontId="23" fillId="0" borderId="1" xfId="1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left"/>
    </xf>
    <xf numFmtId="0" fontId="21" fillId="0" borderId="1" xfId="0" applyFont="1" applyBorder="1" applyAlignment="1">
      <alignment horizontal="center"/>
    </xf>
  </cellXfs>
  <cellStyles count="6">
    <cellStyle name="Millares" xfId="1" builtinId="3"/>
    <cellStyle name="Millares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C79A4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79828</xdr:rowOff>
    </xdr:from>
    <xdr:to>
      <xdr:col>1</xdr:col>
      <xdr:colOff>1757485</xdr:colOff>
      <xdr:row>3</xdr:row>
      <xdr:rowOff>68465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D9DF8-697D-0F42-A27F-DE2BB14B4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829" y="297542"/>
          <a:ext cx="1732085" cy="796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341923</xdr:colOff>
      <xdr:row>0</xdr:row>
      <xdr:rowOff>97690</xdr:rowOff>
    </xdr:from>
    <xdr:to>
      <xdr:col>20</xdr:col>
      <xdr:colOff>527213</xdr:colOff>
      <xdr:row>6</xdr:row>
      <xdr:rowOff>189313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F16CE-32C3-ED49-B836-FED835F51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8205" y="97690"/>
          <a:ext cx="2806700" cy="1296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yonechile-my.sharepoint.com/Users/fernando/OneDrive%20-%20Key%20One/Key%20One/Contabilidad/3-Remuneraciones/2019/1-Ene19/Liquidaciones-Ene19-Rev1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yonechile-my.sharepoint.com/personal/fbeltran_keyonechile_onmicrosoft_com/Documents/Key%20One/Contabilidad/3-Remuneraciones/2019/4-Abr19/Liquidaciones-Abr19-Rev1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yonechile-my.sharepoint.com/C:/Users/fbeltrann/Dropbox/Mis%20Documentos/Bluu/Contabilidad/Borrador%20Contabilidad/2016/Contabilidad%202016-Rev1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yonechile-my.sharepoint.com/Users/fbeltran/OneDrive%20-%20Key%20One/Key%20One/Contabilidad/3-Remuneraciones/2019/6-Jun19/Liquidaciones-Jun19-Rev1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yonechile-my.sharepoint.com/Users/fernando/OneDrive%20-%20Key%20One/Key%20One/Contabilidad/3-Remuneraciones/2019/3-Mar19/Liquidaciones-Mar19-Rev1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IMPUESTO 2DA. CAT."/>
      <sheetName val="TFIGUEROA"/>
      <sheetName val="JCIFUENTES"/>
      <sheetName val="ARIQUELME"/>
      <sheetName val="LCASTILLO"/>
      <sheetName val="RCORTÉS"/>
      <sheetName val="GMAGAÑA"/>
      <sheetName val="OESPINOZA"/>
      <sheetName val="HALVARADO"/>
      <sheetName val="YGARRIDO"/>
      <sheetName val="CBUSTOS"/>
      <sheetName val="CGARCÉS"/>
      <sheetName val="MERETAMALES"/>
      <sheetName val="GÁLVAREZ"/>
      <sheetName val="VMIRANDA"/>
      <sheetName val="MMOREAU"/>
      <sheetName val="SSOTO"/>
      <sheetName val="LLAGOS"/>
      <sheetName val="LMELLADO"/>
      <sheetName val="OESPINOZA2"/>
      <sheetName val="ARICCI"/>
      <sheetName val="RCUEVAS"/>
      <sheetName val="RSEPÚLVEDA"/>
      <sheetName val="JBERGONJE"/>
      <sheetName val="JURTUBIA"/>
      <sheetName val="CITURRIAGA"/>
      <sheetName val="MHERNÁNDEZ"/>
      <sheetName val="EREYES"/>
      <sheetName val="GCUCHACOVICH"/>
      <sheetName val="CQUIROZ"/>
      <sheetName val="RSOTO"/>
      <sheetName val="RNÚÑEZ"/>
      <sheetName val="JHUZ"/>
      <sheetName val="GSOTO"/>
      <sheetName val="ACIFUENTES"/>
      <sheetName val="MMÁRQUEZ"/>
      <sheetName val="DAPOLINAR"/>
      <sheetName val="PMOLERO"/>
      <sheetName val="IVÁSQUEZ"/>
      <sheetName val="FESCUTI-AUX"/>
      <sheetName val="IGÁRATE-AUX"/>
      <sheetName val="ASORIANO-AUX"/>
      <sheetName val="HONORARIOS"/>
      <sheetName val="RESUMEN"/>
      <sheetName val="LIBRO REMUNERACIONES"/>
      <sheetName val="RESUMEN CONTALINE"/>
      <sheetName val="PROVISIÓN VACACIONES"/>
      <sheetName val="PROVISIÓN AÑOS SERVICIO"/>
      <sheetName val="PROVISIÓN MES AVISO"/>
      <sheetName val="VARIABLE"/>
      <sheetName val="OCUPACIÓN"/>
      <sheetName val="REAJUSTES"/>
      <sheetName val="DOTACIÓN"/>
      <sheetName val="BONOS"/>
      <sheetName val="VOUCHER"/>
      <sheetName val="DISTRIBUCIÓN"/>
      <sheetName val="CERTILAP"/>
      <sheetName val="PROYECTOS"/>
      <sheetName val="LISTAS"/>
      <sheetName val="PLANILLA BASE"/>
      <sheetName val="BONOS VARIABLES"/>
    </sheetNames>
    <sheetDataSet>
      <sheetData sheetId="0">
        <row r="15">
          <cell r="C15">
            <v>27546.22</v>
          </cell>
        </row>
        <row r="17">
          <cell r="C17">
            <v>2184415</v>
          </cell>
        </row>
        <row r="20">
          <cell r="C20">
            <v>3278000</v>
          </cell>
        </row>
        <row r="22">
          <cell r="C22">
            <v>114000</v>
          </cell>
        </row>
        <row r="23">
          <cell r="C23">
            <v>1.5300000000000001E-2</v>
          </cell>
        </row>
        <row r="25">
          <cell r="C25">
            <v>9.2999999999999992E-3</v>
          </cell>
        </row>
        <row r="26">
          <cell r="C26">
            <v>1.4999999999999999E-4</v>
          </cell>
        </row>
        <row r="28">
          <cell r="C28">
            <v>2479160</v>
          </cell>
        </row>
        <row r="31">
          <cell r="C31">
            <v>6.0000000000000001E-3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5">
          <cell r="C5" t="str">
            <v>Sin Proyecto</v>
          </cell>
        </row>
        <row r="6">
          <cell r="C6" t="str">
            <v>Pendiente</v>
          </cell>
        </row>
        <row r="7">
          <cell r="C7" t="str">
            <v>ENTEL-PMO GP</v>
          </cell>
        </row>
        <row r="8">
          <cell r="C8" t="str">
            <v>ENTEL-Memorias Técnicas GP</v>
          </cell>
        </row>
        <row r="9">
          <cell r="C9" t="str">
            <v>ENTEL-Gestión OTT GP</v>
          </cell>
        </row>
        <row r="10">
          <cell r="C10" t="str">
            <v>GTD-PMO</v>
          </cell>
        </row>
        <row r="11">
          <cell r="C11" t="str">
            <v>ENTEL-Preventa</v>
          </cell>
        </row>
        <row r="12">
          <cell r="C12" t="str">
            <v>ENTEL-Adherencia Procesos</v>
          </cell>
        </row>
        <row r="13">
          <cell r="C13" t="str">
            <v>One-Bureau Veritas</v>
          </cell>
        </row>
        <row r="14">
          <cell r="C14" t="str">
            <v>Ionix-eCommerce ENEX</v>
          </cell>
        </row>
        <row r="15">
          <cell r="C15" t="str">
            <v>ENTEL-Servicios Técnicos</v>
          </cell>
        </row>
        <row r="16">
          <cell r="C16" t="str">
            <v>GTD-Servicios Especializados</v>
          </cell>
        </row>
        <row r="17">
          <cell r="C17" t="str">
            <v>ENGIE-PMO</v>
          </cell>
        </row>
        <row r="18">
          <cell r="C18" t="str">
            <v>One-SUBTEL</v>
          </cell>
        </row>
        <row r="19">
          <cell r="C19" t="str">
            <v>Ionix-Ticket Restaurant</v>
          </cell>
        </row>
        <row r="20">
          <cell r="C20" t="str">
            <v>ENTEL-Control de Gestión</v>
          </cell>
        </row>
        <row r="21">
          <cell r="C21" t="str">
            <v>PRIMCards-PMO</v>
          </cell>
        </row>
        <row r="22">
          <cell r="C22" t="str">
            <v>ENTEL-Provisión TELCO</v>
          </cell>
        </row>
        <row r="23">
          <cell r="C23" t="str">
            <v>ENTEL-Documentos de Alcance</v>
          </cell>
        </row>
        <row r="24">
          <cell r="C24" t="str">
            <v>ENTEL-PMO Ocean</v>
          </cell>
        </row>
        <row r="25">
          <cell r="C25" t="str">
            <v>GTD-Control de Gestión</v>
          </cell>
        </row>
        <row r="26">
          <cell r="C26" t="str">
            <v>GTD-Consultoría en Sistemas</v>
          </cell>
        </row>
        <row r="27">
          <cell r="C27" t="str">
            <v>GTD-Consultoría en QA</v>
          </cell>
        </row>
        <row r="28">
          <cell r="C28" t="str">
            <v>GTD-Consultoría en BD</v>
          </cell>
        </row>
        <row r="49">
          <cell r="C49" t="str">
            <v>N. A.</v>
          </cell>
        </row>
      </sheetData>
      <sheetData sheetId="59">
        <row r="5">
          <cell r="B5" t="str">
            <v>UF</v>
          </cell>
          <cell r="C5" t="str">
            <v>A</v>
          </cell>
          <cell r="D5" t="str">
            <v>Pendiente Firmar Contrato PI</v>
          </cell>
          <cell r="E5" t="str">
            <v>CAPITAL</v>
          </cell>
          <cell r="F5" t="str">
            <v>Fija</v>
          </cell>
        </row>
        <row r="6">
          <cell r="B6" t="str">
            <v>$</v>
          </cell>
          <cell r="C6" t="str">
            <v>B</v>
          </cell>
          <cell r="D6" t="str">
            <v>Firmado a Plazo Indefinido</v>
          </cell>
          <cell r="E6" t="str">
            <v>CUPRUM</v>
          </cell>
          <cell r="F6" t="str">
            <v>Variable</v>
          </cell>
        </row>
        <row r="7">
          <cell r="B7" t="str">
            <v>N. A.</v>
          </cell>
          <cell r="C7" t="str">
            <v>N. A.</v>
          </cell>
          <cell r="D7" t="str">
            <v xml:space="preserve">Pendiente Firmar 1er. Contrato PF </v>
          </cell>
          <cell r="E7" t="str">
            <v>HABITAT</v>
          </cell>
        </row>
        <row r="8">
          <cell r="D8" t="str">
            <v xml:space="preserve">Firmado 1er. Contrato PF </v>
          </cell>
          <cell r="E8" t="str">
            <v>PLANVITAL</v>
          </cell>
        </row>
        <row r="9">
          <cell r="D9" t="str">
            <v xml:space="preserve">Pendiente Firmar 2do. Contrato PF </v>
          </cell>
          <cell r="E9" t="str">
            <v>PROVIDA</v>
          </cell>
        </row>
        <row r="10">
          <cell r="D10" t="str">
            <v xml:space="preserve">Firmado 2do. Contrato PF </v>
          </cell>
          <cell r="E10" t="str">
            <v>MODELO</v>
          </cell>
        </row>
        <row r="11">
          <cell r="D11" t="str">
            <v>Finiquitado</v>
          </cell>
        </row>
      </sheetData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IMPUESTO 2DA. CAT."/>
      <sheetName val="INPUTS"/>
      <sheetName val="TFIGUEROA"/>
      <sheetName val="JCIFUENTES"/>
      <sheetName val="ARIQUELME"/>
      <sheetName val="LCASTILLO"/>
      <sheetName val="RCORTÉS"/>
      <sheetName val="GMAGAÑA"/>
      <sheetName val="OESPINOZA"/>
      <sheetName val="HALVARADO"/>
      <sheetName val="YGARRIDO"/>
      <sheetName val="CBUSTOS"/>
      <sheetName val="CGARCÉS"/>
      <sheetName val="MERETAMALES"/>
      <sheetName val="GÁLVAREZ"/>
      <sheetName val="VMIRANDA"/>
      <sheetName val="MMOREAU"/>
      <sheetName val="SSOTO"/>
      <sheetName val="LLAGOS"/>
      <sheetName val="LMELLADO"/>
      <sheetName val="OESPINOZA2"/>
      <sheetName val="ARICCI"/>
      <sheetName val="RCUEVAS"/>
      <sheetName val="RSEPÚLVEDA"/>
      <sheetName val="JBERGONJE"/>
      <sheetName val="JURTUBIA"/>
      <sheetName val="CITURRIAGA"/>
      <sheetName val="MHERNÁNDEZ"/>
      <sheetName val="EREYES"/>
      <sheetName val="GCUCHACOVICH"/>
      <sheetName val="CQUIROZ"/>
      <sheetName val="RSOTO"/>
      <sheetName val="RNÚÑEZ"/>
      <sheetName val="JHUZ"/>
      <sheetName val="GSOTO"/>
      <sheetName val="ACIFUENTES"/>
      <sheetName val="MMÁRQUEZ"/>
      <sheetName val="DAPOLINAR"/>
      <sheetName val="PMOLERO"/>
      <sheetName val="IVÁSQUEZ"/>
      <sheetName val="FESCUTI"/>
      <sheetName val="ABÓRQUEZ"/>
      <sheetName val="ASORIANO"/>
      <sheetName val="HONORARIOS"/>
      <sheetName val="ASILVA"/>
      <sheetName val="CCAMPOS"/>
      <sheetName val="CCAMPOS-MAY"/>
      <sheetName val="ACONCHA"/>
      <sheetName val="ACONCHA-MAY"/>
      <sheetName val="FFLORES"/>
      <sheetName val="FFLORES-MAY"/>
      <sheetName val="AJERIA"/>
      <sheetName val="AJERIA-MAY"/>
      <sheetName val="MDÁVILA"/>
      <sheetName val="MDÁVILA-MAY"/>
      <sheetName val="BGONZÁLEZ"/>
      <sheetName val="BGONZÁLEZ-MAY"/>
      <sheetName val="CHUENTECURA"/>
      <sheetName val="MOVALLE"/>
      <sheetName val="MOVALLE-MAY"/>
      <sheetName val="MMEDINA"/>
      <sheetName val="MMEDINA-MAY"/>
      <sheetName val="JBECERRA-MAY"/>
      <sheetName val="JBECERRA"/>
      <sheetName val="VALÉ"/>
      <sheetName val="SSALAZAR"/>
      <sheetName val="SAGUIRRE"/>
      <sheetName val="CCERMOLA"/>
      <sheetName val="MROJAS"/>
      <sheetName val="ATAPIA"/>
      <sheetName val="OGARCÍA"/>
      <sheetName val="RREYES"/>
      <sheetName val="RESUMEN"/>
      <sheetName val="LIBRO REMUNERACIONES"/>
      <sheetName val="RESUMEN CONTALINE"/>
      <sheetName val="PROVISIÓN VACACIONES"/>
      <sheetName val="PROVISIÓN AÑOS SERVICIO"/>
      <sheetName val="PROVISIÓN MES AVISO"/>
      <sheetName val="VARIABLE"/>
      <sheetName val="OCUPACIÓN"/>
      <sheetName val="REAJUSTES"/>
      <sheetName val="REAJUSTES-AUX"/>
      <sheetName val="DOTACIÓN"/>
      <sheetName val="BONOS"/>
      <sheetName val="VOUCHER"/>
      <sheetName val="DISTRIBUCIÓN"/>
      <sheetName val="ENTEL-CERTILAP"/>
      <sheetName val="VTR-POFT22"/>
      <sheetName val="PROYECTOS Y CC"/>
      <sheetName val="LISTAS"/>
      <sheetName val="PLANILLA BASE"/>
      <sheetName val="BONOS VARIABLES"/>
      <sheetName val="BONOS POR PROYECTO"/>
    </sheetNames>
    <sheetDataSet>
      <sheetData sheetId="0">
        <row r="14">
          <cell r="C14">
            <v>27662.17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5">
          <cell r="C5" t="str">
            <v>Sin Proyecto</v>
          </cell>
        </row>
      </sheetData>
      <sheetData sheetId="90">
        <row r="5">
          <cell r="B5" t="str">
            <v>UF</v>
          </cell>
          <cell r="H5" t="str">
            <v>159 Nº1</v>
          </cell>
        </row>
        <row r="6">
          <cell r="H6" t="str">
            <v>159 Nº2</v>
          </cell>
        </row>
        <row r="7">
          <cell r="H7" t="str">
            <v>159 Nº3</v>
          </cell>
        </row>
        <row r="8">
          <cell r="H8" t="str">
            <v>159 Nº4</v>
          </cell>
        </row>
        <row r="9">
          <cell r="H9" t="str">
            <v>159 Nº5</v>
          </cell>
        </row>
        <row r="10">
          <cell r="H10" t="str">
            <v>159 Nº6</v>
          </cell>
        </row>
        <row r="11">
          <cell r="H11" t="str">
            <v>160 Nº1</v>
          </cell>
        </row>
        <row r="12">
          <cell r="H12" t="str">
            <v>160 Nº2</v>
          </cell>
        </row>
        <row r="13">
          <cell r="H13" t="str">
            <v>160 Nº3</v>
          </cell>
        </row>
        <row r="14">
          <cell r="H14" t="str">
            <v>160 Nº4</v>
          </cell>
        </row>
        <row r="15">
          <cell r="H15" t="str">
            <v>160 Nº5</v>
          </cell>
        </row>
        <row r="16">
          <cell r="H16" t="str">
            <v>160 Nº6</v>
          </cell>
        </row>
        <row r="17">
          <cell r="H17" t="str">
            <v>160 Nº7</v>
          </cell>
        </row>
        <row r="18">
          <cell r="H18" t="str">
            <v>161 Nº1</v>
          </cell>
        </row>
        <row r="19">
          <cell r="H19" t="str">
            <v>TRASLADO</v>
          </cell>
        </row>
      </sheetData>
      <sheetData sheetId="91"/>
      <sheetData sheetId="92"/>
      <sheetData sheetId="9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RUTS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IMPUESTO 2DA. CAT."/>
      <sheetName val="INPUTS"/>
      <sheetName val="TFIGUEROA"/>
      <sheetName val="JCIFUENTES"/>
      <sheetName val="ARIQUELME"/>
      <sheetName val="LCASTILLO"/>
      <sheetName val="RCORTÉS"/>
      <sheetName val="GMAGAÑA"/>
      <sheetName val="OESPINOZA"/>
      <sheetName val="HALVARADO"/>
      <sheetName val="YGARRIDO"/>
      <sheetName val="CBUSTOS"/>
      <sheetName val="CGARCÉS"/>
      <sheetName val="MERETAMALES"/>
      <sheetName val="GÁLVAREZ"/>
      <sheetName val="VMIRANDA"/>
      <sheetName val="MMOREAU"/>
      <sheetName val="SSOTO"/>
      <sheetName val="LLAGOS"/>
      <sheetName val="LMELLADO"/>
      <sheetName val="OESPINOZA2"/>
      <sheetName val="ARICCI"/>
      <sheetName val="RCUEVAS"/>
      <sheetName val="RSEPÚLVEDA"/>
      <sheetName val="JBERGONJE"/>
      <sheetName val="JURTUBIA"/>
      <sheetName val="CITURRIAGA"/>
      <sheetName val="MHERNÁNDEZ"/>
      <sheetName val="EREYES"/>
      <sheetName val="GCUCHACOVICH"/>
      <sheetName val="CQUIROZ"/>
      <sheetName val="RSOTO"/>
      <sheetName val="RNÚÑEZ"/>
      <sheetName val="JHUZ"/>
      <sheetName val="GSOTO"/>
      <sheetName val="ACIFUENTES"/>
      <sheetName val="MMÁRQUEZ"/>
      <sheetName val="DAPOLINAR"/>
      <sheetName val="PMOLERO"/>
      <sheetName val="IVÁSQUEZ"/>
      <sheetName val="FESCUTI"/>
      <sheetName val="ABÓRQUEZ"/>
      <sheetName val="ASORIANO"/>
      <sheetName val="HONORARIOS"/>
      <sheetName val="ASILVA"/>
      <sheetName val="CCAMPOS"/>
      <sheetName val="ACONCHA"/>
      <sheetName val="FFLORES"/>
      <sheetName val="AJERIA"/>
      <sheetName val="MDÁVILA"/>
      <sheetName val="BGONZÁLEZ"/>
      <sheetName val="CHUENTECURA"/>
      <sheetName val="MOVALLE"/>
      <sheetName val="MMEDINA"/>
      <sheetName val="JBECERRA"/>
      <sheetName val="VALÉ"/>
      <sheetName val="SSALAZAR"/>
      <sheetName val="SAGUIRRE"/>
      <sheetName val="CCERMOLA"/>
      <sheetName val="MROJAS"/>
      <sheetName val="ATAPIA"/>
      <sheetName val="OGARCÍA"/>
      <sheetName val="RREYES"/>
      <sheetName val="MCAMPOS"/>
      <sheetName val="JPÉREZ"/>
      <sheetName val="SGARCÍA"/>
      <sheetName val="ILÓPEZ"/>
      <sheetName val="LGUERRERO"/>
      <sheetName val="NVÁSQUEZ"/>
      <sheetName val="JMALDONADO"/>
      <sheetName val="JMORENO"/>
      <sheetName val="JGONZÁLEZ"/>
      <sheetName val="RESUMEN"/>
      <sheetName val="LIBRO REMUNERACIONES"/>
      <sheetName val="RESUMEN CONTALINE"/>
      <sheetName val="PROVISIÓN VACACIONES"/>
      <sheetName val="PROVISIÓN AÑOS SERVICIO"/>
      <sheetName val="PROVISIÓN MES AVISO"/>
      <sheetName val="VARIABLE"/>
      <sheetName val="OCUPACIÓN"/>
      <sheetName val="REAJUSTES"/>
      <sheetName val="REAJUSTES-AUX"/>
      <sheetName val="DOTACIÓN"/>
      <sheetName val="BONOS"/>
      <sheetName val="VOUCHER"/>
      <sheetName val="DISTRIBUCIÓN"/>
      <sheetName val="ENTEL-CERTILAP"/>
      <sheetName val="VTR-POFT22"/>
      <sheetName val="PROYECTOS Y CC"/>
      <sheetName val="LISTAS"/>
      <sheetName val="PLANILLA BASE"/>
      <sheetName val="BONOS VARIABLES"/>
      <sheetName val="BONOS POR PROYECTO"/>
    </sheetNames>
    <sheetDataSet>
      <sheetData sheetId="0">
        <row r="14">
          <cell r="C14">
            <v>27903.3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5">
          <cell r="C5" t="str">
            <v>Sin Proyecto</v>
          </cell>
        </row>
      </sheetData>
      <sheetData sheetId="90">
        <row r="5">
          <cell r="B5" t="str">
            <v>UF</v>
          </cell>
          <cell r="J5" t="str">
            <v>Chileno</v>
          </cell>
        </row>
        <row r="6">
          <cell r="J6" t="str">
            <v>Chilena</v>
          </cell>
        </row>
        <row r="7">
          <cell r="J7" t="str">
            <v>Venezolano</v>
          </cell>
        </row>
        <row r="8">
          <cell r="J8" t="str">
            <v>Venezolana</v>
          </cell>
        </row>
        <row r="9">
          <cell r="J9" t="str">
            <v>Cubano</v>
          </cell>
        </row>
        <row r="10">
          <cell r="J10" t="str">
            <v>Cubana</v>
          </cell>
        </row>
        <row r="11">
          <cell r="J11" t="str">
            <v>Argentino</v>
          </cell>
        </row>
        <row r="12">
          <cell r="J12" t="str">
            <v>Argentina</v>
          </cell>
        </row>
      </sheetData>
      <sheetData sheetId="91"/>
      <sheetData sheetId="92"/>
      <sheetData sheetId="9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IMPUESTO 2DA. CAT."/>
      <sheetName val="INPUTS"/>
      <sheetName val="TFIGUEROA"/>
      <sheetName val="JCIFUENTES"/>
      <sheetName val="ARIQUELME"/>
      <sheetName val="LCASTILLO"/>
      <sheetName val="RCORTÉS"/>
      <sheetName val="GMAGAÑA"/>
      <sheetName val="OESPINOZA"/>
      <sheetName val="HALVARADO"/>
      <sheetName val="YGARRIDO"/>
      <sheetName val="CBUSTOS"/>
      <sheetName val="CGARCÉS"/>
      <sheetName val="MERETAMALES"/>
      <sheetName val="GÁLVAREZ"/>
      <sheetName val="VMIRANDA"/>
      <sheetName val="MMOREAU"/>
      <sheetName val="SSOTO"/>
      <sheetName val="LLAGOS"/>
      <sheetName val="LMELLADO"/>
      <sheetName val="OESPINOZA2"/>
      <sheetName val="ARICCI"/>
      <sheetName val="RCUEVAS"/>
      <sheetName val="RSEPÚLVEDA"/>
      <sheetName val="JBERGONJE"/>
      <sheetName val="JURTUBIA"/>
      <sheetName val="CITURRIAGA"/>
      <sheetName val="MHERNÁNDEZ"/>
      <sheetName val="EREYES"/>
      <sheetName val="GCUCHACOVICH"/>
      <sheetName val="CQUIROZ"/>
      <sheetName val="RSOTO"/>
      <sheetName val="RNÚÑEZ"/>
      <sheetName val="JHUZ"/>
      <sheetName val="GSOTO"/>
      <sheetName val="ACIFUENTES"/>
      <sheetName val="MMÁRQUEZ"/>
      <sheetName val="DAPOLINAR"/>
      <sheetName val="PMOLERO"/>
      <sheetName val="IVÁSQUEZ"/>
      <sheetName val="FESCUTI"/>
      <sheetName val="ABÓRQUEZ"/>
      <sheetName val="ASORIANO"/>
      <sheetName val="HONORARIOS"/>
      <sheetName val="ASILVA"/>
      <sheetName val="CCAMPOS"/>
      <sheetName val="ACONCHA"/>
      <sheetName val="FFLORES"/>
      <sheetName val="AJERIA"/>
      <sheetName val="MDÁVILA"/>
      <sheetName val="BGONZÁLEZ"/>
      <sheetName val="CHUENTECURA"/>
      <sheetName val="MOVALLE"/>
      <sheetName val="MMEDINA"/>
      <sheetName val="JBECERRA"/>
      <sheetName val="SSALAZAR"/>
      <sheetName val="SAGUIRRE"/>
      <sheetName val="VALÉ"/>
      <sheetName val="CCERMOLA"/>
      <sheetName val="ATAPIA-AUX"/>
      <sheetName val="MROJAS-AUX"/>
      <sheetName val="RESUMEN"/>
      <sheetName val="LIBRO REMUNERACIONES"/>
      <sheetName val="RESUMEN CONTALINE"/>
      <sheetName val="PROVISIÓN VACACIONES"/>
      <sheetName val="PROVISIÓN AÑOS SERVICIO"/>
      <sheetName val="PROVISIÓN MES AVISO"/>
      <sheetName val="VARIABLE"/>
      <sheetName val="OCUPACIÓN"/>
      <sheetName val="REAJUSTES"/>
      <sheetName val="REAJUSTES-AUX"/>
      <sheetName val="DOTACIÓN"/>
      <sheetName val="BONOS"/>
      <sheetName val="VOUCHER"/>
      <sheetName val="DISTRIBUCIÓN"/>
      <sheetName val="CERTILAP"/>
      <sheetName val="PROYECTOS"/>
      <sheetName val="LISTAS"/>
      <sheetName val="PLANILLA BASE"/>
      <sheetName val="BONOS VARIABLES"/>
      <sheetName val="BONOS POR PROYECTO"/>
    </sheetNames>
    <sheetDataSet>
      <sheetData sheetId="0">
        <row r="15">
          <cell r="C15">
            <v>27565.759999999998</v>
          </cell>
        </row>
        <row r="18">
          <cell r="C18">
            <v>2182506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5">
          <cell r="C5" t="str">
            <v>Sin Proyecto</v>
          </cell>
        </row>
      </sheetData>
      <sheetData sheetId="78">
        <row r="5">
          <cell r="B5" t="str">
            <v>UF</v>
          </cell>
        </row>
      </sheetData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2B9D-2BA3-2B46-BF96-1A888B7FA660}">
  <dimension ref="B1:B38"/>
  <sheetViews>
    <sheetView showGridLines="0" zoomScale="90" zoomScaleNormal="90" workbookViewId="0">
      <selection activeCell="D35" sqref="D35"/>
    </sheetView>
  </sheetViews>
  <sheetFormatPr baseColWidth="10" defaultRowHeight="16" x14ac:dyDescent="0.2"/>
  <cols>
    <col min="1" max="1" width="4" customWidth="1"/>
    <col min="2" max="2" width="211" customWidth="1"/>
  </cols>
  <sheetData>
    <row r="1" spans="2:2" ht="17" thickBot="1" x14ac:dyDescent="0.25"/>
    <row r="2" spans="2:2" ht="32" thickBot="1" x14ac:dyDescent="0.4">
      <c r="B2" s="39" t="s">
        <v>49</v>
      </c>
    </row>
    <row r="3" spans="2:2" ht="31" customHeight="1" thickBot="1" x14ac:dyDescent="0.25">
      <c r="B3" s="45" t="s">
        <v>84</v>
      </c>
    </row>
    <row r="4" spans="2:2" ht="25" thickBot="1" x14ac:dyDescent="0.35">
      <c r="B4" s="40" t="s">
        <v>50</v>
      </c>
    </row>
    <row r="5" spans="2:2" x14ac:dyDescent="0.2">
      <c r="B5" s="35" t="s">
        <v>51</v>
      </c>
    </row>
    <row r="6" spans="2:2" x14ac:dyDescent="0.2">
      <c r="B6" s="35" t="s">
        <v>52</v>
      </c>
    </row>
    <row r="7" spans="2:2" x14ac:dyDescent="0.2">
      <c r="B7" s="35" t="s">
        <v>53</v>
      </c>
    </row>
    <row r="8" spans="2:2" x14ac:dyDescent="0.2">
      <c r="B8" s="35" t="s">
        <v>54</v>
      </c>
    </row>
    <row r="9" spans="2:2" ht="17" thickBot="1" x14ac:dyDescent="0.25">
      <c r="B9" s="35" t="s">
        <v>55</v>
      </c>
    </row>
    <row r="10" spans="2:2" ht="25" thickBot="1" x14ac:dyDescent="0.35">
      <c r="B10" s="40" t="s">
        <v>56</v>
      </c>
    </row>
    <row r="11" spans="2:2" x14ac:dyDescent="0.2">
      <c r="B11" s="35" t="s">
        <v>57</v>
      </c>
    </row>
    <row r="12" spans="2:2" x14ac:dyDescent="0.2">
      <c r="B12" s="35" t="s">
        <v>58</v>
      </c>
    </row>
    <row r="13" spans="2:2" x14ac:dyDescent="0.2">
      <c r="B13" s="35" t="s">
        <v>59</v>
      </c>
    </row>
    <row r="14" spans="2:2" x14ac:dyDescent="0.2">
      <c r="B14" s="35" t="s">
        <v>60</v>
      </c>
    </row>
    <row r="15" spans="2:2" x14ac:dyDescent="0.2">
      <c r="B15" s="35" t="s">
        <v>61</v>
      </c>
    </row>
    <row r="16" spans="2:2" ht="17" thickBot="1" x14ac:dyDescent="0.25">
      <c r="B16" s="36" t="s">
        <v>62</v>
      </c>
    </row>
    <row r="17" spans="2:2" ht="25" thickBot="1" x14ac:dyDescent="0.35">
      <c r="B17" s="40" t="s">
        <v>63</v>
      </c>
    </row>
    <row r="18" spans="2:2" x14ac:dyDescent="0.2">
      <c r="B18" s="35" t="s">
        <v>64</v>
      </c>
    </row>
    <row r="19" spans="2:2" x14ac:dyDescent="0.2">
      <c r="B19" s="35" t="s">
        <v>65</v>
      </c>
    </row>
    <row r="20" spans="2:2" x14ac:dyDescent="0.2">
      <c r="B20" s="35" t="s">
        <v>66</v>
      </c>
    </row>
    <row r="21" spans="2:2" x14ac:dyDescent="0.2">
      <c r="B21" s="35" t="s">
        <v>67</v>
      </c>
    </row>
    <row r="22" spans="2:2" x14ac:dyDescent="0.2">
      <c r="B22" s="35" t="s">
        <v>68</v>
      </c>
    </row>
    <row r="23" spans="2:2" x14ac:dyDescent="0.2">
      <c r="B23" s="36" t="s">
        <v>69</v>
      </c>
    </row>
    <row r="24" spans="2:2" x14ac:dyDescent="0.2">
      <c r="B24" s="35" t="s">
        <v>70</v>
      </c>
    </row>
    <row r="25" spans="2:2" x14ac:dyDescent="0.2">
      <c r="B25" s="35" t="s">
        <v>71</v>
      </c>
    </row>
    <row r="26" spans="2:2" x14ac:dyDescent="0.2">
      <c r="B26" s="35" t="s">
        <v>72</v>
      </c>
    </row>
    <row r="27" spans="2:2" x14ac:dyDescent="0.2">
      <c r="B27" s="35" t="s">
        <v>73</v>
      </c>
    </row>
    <row r="28" spans="2:2" x14ac:dyDescent="0.2">
      <c r="B28" s="35" t="s">
        <v>74</v>
      </c>
    </row>
    <row r="29" spans="2:2" x14ac:dyDescent="0.2">
      <c r="B29" s="35" t="s">
        <v>75</v>
      </c>
    </row>
    <row r="30" spans="2:2" x14ac:dyDescent="0.2">
      <c r="B30" s="35" t="s">
        <v>76</v>
      </c>
    </row>
    <row r="31" spans="2:2" x14ac:dyDescent="0.2">
      <c r="B31" s="35" t="s">
        <v>77</v>
      </c>
    </row>
    <row r="32" spans="2:2" x14ac:dyDescent="0.2">
      <c r="B32" s="36" t="s">
        <v>78</v>
      </c>
    </row>
    <row r="33" spans="2:2" x14ac:dyDescent="0.2">
      <c r="B33" s="35" t="s">
        <v>79</v>
      </c>
    </row>
    <row r="34" spans="2:2" x14ac:dyDescent="0.2">
      <c r="B34" s="36" t="s">
        <v>80</v>
      </c>
    </row>
    <row r="35" spans="2:2" ht="17" thickBot="1" x14ac:dyDescent="0.25">
      <c r="B35" s="36" t="s">
        <v>81</v>
      </c>
    </row>
    <row r="36" spans="2:2" ht="25" thickBot="1" x14ac:dyDescent="0.35">
      <c r="B36" s="40" t="s">
        <v>82</v>
      </c>
    </row>
    <row r="37" spans="2:2" ht="34" x14ac:dyDescent="0.2">
      <c r="B37" s="37" t="s">
        <v>83</v>
      </c>
    </row>
    <row r="38" spans="2:2" ht="18" thickBot="1" x14ac:dyDescent="0.25">
      <c r="B38" s="38" t="s">
        <v>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EDE0-AEA9-4919-9590-E4146805F910}">
  <dimension ref="B1:T64"/>
  <sheetViews>
    <sheetView showGridLines="0" tabSelected="1" zoomScale="78" zoomScaleNormal="78" workbookViewId="0">
      <selection activeCell="U18" sqref="U18"/>
    </sheetView>
  </sheetViews>
  <sheetFormatPr baseColWidth="10" defaultColWidth="11" defaultRowHeight="14" x14ac:dyDescent="0.2"/>
  <cols>
    <col min="1" max="1" width="11" style="1"/>
    <col min="2" max="2" width="14.83203125" style="1" bestFit="1" customWidth="1"/>
    <col min="3" max="3" width="15" style="1" customWidth="1"/>
    <col min="4" max="4" width="26.83203125" style="1" customWidth="1"/>
    <col min="5" max="5" width="14.33203125" style="1" customWidth="1"/>
    <col min="6" max="6" width="15.83203125" style="1" customWidth="1"/>
    <col min="7" max="7" width="17.5" style="1" customWidth="1"/>
    <col min="8" max="9" width="13" style="1" customWidth="1"/>
    <col min="10" max="10" width="12.5" style="1" customWidth="1"/>
    <col min="11" max="11" width="10.5" style="1" customWidth="1"/>
    <col min="12" max="12" width="13.1640625" style="1" customWidth="1"/>
    <col min="13" max="13" width="11.6640625" style="1" customWidth="1"/>
    <col min="14" max="15" width="11" style="1"/>
    <col min="16" max="16" width="14" style="1" customWidth="1"/>
    <col min="17" max="17" width="11" style="1"/>
    <col min="18" max="18" width="12.5" style="1" customWidth="1"/>
    <col min="19" max="16384" width="11" style="1"/>
  </cols>
  <sheetData>
    <row r="1" spans="2:17" ht="15" thickBot="1" x14ac:dyDescent="0.25"/>
    <row r="2" spans="2:17" ht="22" thickBot="1" x14ac:dyDescent="0.3">
      <c r="B2" s="46" t="s">
        <v>43</v>
      </c>
      <c r="C2" s="47"/>
      <c r="D2" s="47"/>
      <c r="E2" s="47"/>
      <c r="F2" s="47"/>
      <c r="G2" s="47"/>
      <c r="H2" s="48"/>
      <c r="J2" s="53" t="s">
        <v>48</v>
      </c>
      <c r="K2" s="54"/>
      <c r="L2" s="54"/>
      <c r="M2" s="54"/>
      <c r="N2" s="54"/>
      <c r="O2" s="54"/>
      <c r="P2" s="54"/>
      <c r="Q2" s="55"/>
    </row>
    <row r="3" spans="2:17" ht="15" thickBot="1" x14ac:dyDescent="0.25">
      <c r="B3" s="49"/>
      <c r="C3" s="50"/>
      <c r="D3" s="50"/>
      <c r="E3" s="50"/>
      <c r="F3" s="50"/>
      <c r="G3" s="50"/>
      <c r="H3" s="51"/>
    </row>
    <row r="4" spans="2:17" x14ac:dyDescent="0.2">
      <c r="J4" s="42" t="s">
        <v>0</v>
      </c>
      <c r="K4" s="28">
        <f>+L4*O6</f>
        <v>3476675.4259999995</v>
      </c>
      <c r="L4" s="29">
        <v>87.8</v>
      </c>
      <c r="M4" s="43" t="s">
        <v>1</v>
      </c>
      <c r="N4" s="28">
        <f>+O4*O6</f>
        <v>5222932.6730000004</v>
      </c>
      <c r="O4" s="29">
        <v>131.9</v>
      </c>
      <c r="P4" s="44" t="s">
        <v>11</v>
      </c>
      <c r="Q4" s="28">
        <v>209936</v>
      </c>
    </row>
    <row r="5" spans="2:17" ht="14.25" customHeight="1" x14ac:dyDescent="0.2">
      <c r="B5" s="66" t="s">
        <v>31</v>
      </c>
      <c r="C5" s="66"/>
      <c r="E5" s="67" t="s">
        <v>30</v>
      </c>
      <c r="F5" s="67"/>
      <c r="G5" s="15" t="s">
        <v>32</v>
      </c>
      <c r="H5" s="20">
        <f>+K13</f>
        <v>0.10680000000000001</v>
      </c>
    </row>
    <row r="6" spans="2:17" x14ac:dyDescent="0.2">
      <c r="B6" s="14" t="s">
        <v>12</v>
      </c>
      <c r="C6" s="15">
        <v>529000</v>
      </c>
      <c r="E6" s="15">
        <f>+C10*H5</f>
        <v>70621.5</v>
      </c>
      <c r="F6" s="15" t="s">
        <v>2</v>
      </c>
      <c r="G6" s="15" t="s">
        <v>3</v>
      </c>
      <c r="H6" s="21">
        <v>7.0000000000000007E-2</v>
      </c>
      <c r="N6" s="15" t="s">
        <v>5</v>
      </c>
      <c r="O6" s="30">
        <v>39597.67</v>
      </c>
    </row>
    <row r="7" spans="2:17" ht="18" x14ac:dyDescent="0.2">
      <c r="B7" s="14" t="s">
        <v>13</v>
      </c>
      <c r="C7" s="16">
        <f>IF((C6+C8+C9)*0.25&gt;$Q$4,$Q$4,(C6+C8+C9)*0.25)</f>
        <v>132250</v>
      </c>
      <c r="E7" s="15">
        <f>+C10*H6</f>
        <v>46287.500000000007</v>
      </c>
      <c r="F7" s="15" t="s">
        <v>3</v>
      </c>
      <c r="G7" s="15" t="s">
        <v>33</v>
      </c>
      <c r="H7" s="22">
        <v>6.0000000000000001E-3</v>
      </c>
      <c r="J7" s="69" t="s">
        <v>86</v>
      </c>
      <c r="K7" s="69"/>
    </row>
    <row r="8" spans="2:17" x14ac:dyDescent="0.2">
      <c r="B8" s="14" t="s">
        <v>14</v>
      </c>
      <c r="C8" s="15">
        <v>0</v>
      </c>
      <c r="E8" s="15"/>
      <c r="F8" s="15" t="s">
        <v>4</v>
      </c>
      <c r="J8" s="15" t="s">
        <v>36</v>
      </c>
      <c r="K8" s="27">
        <v>0.1154</v>
      </c>
    </row>
    <row r="9" spans="2:17" x14ac:dyDescent="0.2">
      <c r="B9" s="14" t="s">
        <v>15</v>
      </c>
      <c r="C9" s="15">
        <v>0</v>
      </c>
      <c r="E9" s="15">
        <f>+C10*H7</f>
        <v>3967.5</v>
      </c>
      <c r="F9" s="15" t="s">
        <v>33</v>
      </c>
      <c r="J9" s="15" t="s">
        <v>37</v>
      </c>
      <c r="K9" s="27">
        <v>0.1154</v>
      </c>
    </row>
    <row r="10" spans="2:17" ht="14.25" customHeight="1" x14ac:dyDescent="0.2">
      <c r="B10" s="17" t="s">
        <v>16</v>
      </c>
      <c r="C10" s="18">
        <f>+C6+C7+C8</f>
        <v>661250</v>
      </c>
      <c r="E10" s="15"/>
      <c r="F10" s="15" t="s">
        <v>34</v>
      </c>
      <c r="J10" s="15" t="s">
        <v>38</v>
      </c>
      <c r="K10" s="27">
        <v>0.1137</v>
      </c>
      <c r="L10" s="12"/>
      <c r="M10" s="12"/>
      <c r="N10"/>
      <c r="O10"/>
      <c r="P10"/>
    </row>
    <row r="11" spans="2:17" ht="14.25" customHeight="1" x14ac:dyDescent="0.2">
      <c r="B11" s="14"/>
      <c r="C11" s="15"/>
      <c r="E11" s="16"/>
      <c r="F11" s="15" t="s">
        <v>6</v>
      </c>
      <c r="J11" s="15" t="s">
        <v>39</v>
      </c>
      <c r="K11" s="27">
        <v>0.11260000000000001</v>
      </c>
      <c r="L11" s="12"/>
      <c r="M11" s="12"/>
      <c r="N11"/>
      <c r="O11"/>
      <c r="P11"/>
    </row>
    <row r="12" spans="2:17" ht="14.25" customHeight="1" x14ac:dyDescent="0.2">
      <c r="B12" s="14" t="s">
        <v>17</v>
      </c>
      <c r="C12" s="19">
        <v>100000</v>
      </c>
      <c r="J12" s="15" t="s">
        <v>40</v>
      </c>
      <c r="K12" s="27">
        <v>0.11550000000000001</v>
      </c>
      <c r="N12" s="12"/>
      <c r="O12" s="12"/>
      <c r="P12"/>
    </row>
    <row r="13" spans="2:17" ht="17" customHeight="1" x14ac:dyDescent="0.2">
      <c r="B13" s="14" t="s">
        <v>18</v>
      </c>
      <c r="C13" s="19">
        <v>100000</v>
      </c>
      <c r="J13" s="15" t="s">
        <v>41</v>
      </c>
      <c r="K13" s="27">
        <v>0.10680000000000001</v>
      </c>
      <c r="N13" s="13"/>
      <c r="P13" s="13"/>
    </row>
    <row r="14" spans="2:17" ht="16" customHeight="1" x14ac:dyDescent="0.2">
      <c r="B14" s="14" t="s">
        <v>19</v>
      </c>
      <c r="C14" s="15"/>
      <c r="J14" s="15" t="s">
        <v>42</v>
      </c>
      <c r="K14" s="27">
        <v>0.1056</v>
      </c>
      <c r="N14" s="13"/>
      <c r="P14" s="13"/>
    </row>
    <row r="15" spans="2:17" ht="18" customHeight="1" thickBot="1" x14ac:dyDescent="0.25">
      <c r="B15" s="17" t="s">
        <v>20</v>
      </c>
      <c r="C15" s="18">
        <f>SUM(C12:C14)</f>
        <v>200000</v>
      </c>
      <c r="N15" s="13"/>
      <c r="P15" s="13"/>
    </row>
    <row r="16" spans="2:17" ht="19" customHeight="1" x14ac:dyDescent="0.2">
      <c r="B16" s="15"/>
      <c r="C16" s="15"/>
      <c r="J16" s="56" t="s">
        <v>85</v>
      </c>
      <c r="K16" s="57"/>
      <c r="L16" s="57"/>
      <c r="M16" s="57"/>
      <c r="N16" s="57"/>
      <c r="O16" s="57"/>
      <c r="P16" s="57"/>
      <c r="Q16" s="58"/>
    </row>
    <row r="17" spans="2:20" ht="17" customHeight="1" x14ac:dyDescent="0.2">
      <c r="B17" s="17" t="s">
        <v>22</v>
      </c>
      <c r="C17" s="18">
        <f>+C10+C15</f>
        <v>861250</v>
      </c>
      <c r="D17" s="17" t="s">
        <v>44</v>
      </c>
      <c r="E17" s="18">
        <f>SUM(E6:E16)</f>
        <v>120876.5</v>
      </c>
      <c r="J17" s="59"/>
      <c r="K17" s="60"/>
      <c r="L17" s="60"/>
      <c r="M17" s="60"/>
      <c r="N17" s="60"/>
      <c r="O17" s="60"/>
      <c r="P17" s="60"/>
      <c r="Q17" s="61"/>
    </row>
    <row r="18" spans="2:20" ht="23" customHeight="1" x14ac:dyDescent="0.2">
      <c r="J18" s="59"/>
      <c r="K18" s="60"/>
      <c r="L18" s="60"/>
      <c r="M18" s="60"/>
      <c r="N18" s="60"/>
      <c r="O18" s="60"/>
      <c r="P18" s="60"/>
      <c r="Q18" s="61"/>
    </row>
    <row r="19" spans="2:20" ht="18" customHeight="1" x14ac:dyDescent="0.2">
      <c r="B19" s="3"/>
      <c r="C19" s="3"/>
      <c r="D19" s="23">
        <f>+C17-E17</f>
        <v>740373.5</v>
      </c>
      <c r="E19" s="23" t="s">
        <v>23</v>
      </c>
      <c r="G19" s="3"/>
      <c r="H19" s="3"/>
      <c r="I19" s="3"/>
      <c r="J19" s="59"/>
      <c r="K19" s="60"/>
      <c r="L19" s="60"/>
      <c r="M19" s="60"/>
      <c r="N19" s="60"/>
      <c r="O19" s="60"/>
      <c r="P19" s="60"/>
      <c r="Q19" s="61"/>
      <c r="R19" s="6"/>
      <c r="S19" s="6"/>
      <c r="T19" s="6"/>
    </row>
    <row r="20" spans="2:20" ht="33" customHeight="1" thickBot="1" x14ac:dyDescent="0.25">
      <c r="B20" s="3"/>
      <c r="C20" s="3"/>
      <c r="D20" s="3"/>
      <c r="E20" s="3"/>
      <c r="G20" s="3"/>
      <c r="H20" s="3"/>
      <c r="I20" s="3"/>
      <c r="J20" s="62"/>
      <c r="K20" s="63"/>
      <c r="L20" s="63"/>
      <c r="M20" s="63"/>
      <c r="N20" s="63"/>
      <c r="O20" s="63"/>
      <c r="P20" s="63"/>
      <c r="Q20" s="64"/>
      <c r="R20" s="6"/>
      <c r="S20" s="6"/>
      <c r="T20" s="6"/>
    </row>
    <row r="21" spans="2:20" x14ac:dyDescent="0.2">
      <c r="B21" s="46" t="s">
        <v>45</v>
      </c>
      <c r="C21" s="47"/>
      <c r="D21" s="47"/>
      <c r="E21" s="47"/>
      <c r="F21" s="47"/>
      <c r="G21" s="47"/>
      <c r="H21" s="48"/>
      <c r="I21" s="3"/>
      <c r="J21" s="3"/>
      <c r="M21" s="6"/>
      <c r="N21" s="6"/>
      <c r="O21" s="6"/>
      <c r="P21" s="6"/>
      <c r="Q21" s="6"/>
      <c r="R21" s="6"/>
      <c r="S21" s="6"/>
      <c r="T21" s="6"/>
    </row>
    <row r="22" spans="2:20" ht="15" thickBot="1" x14ac:dyDescent="0.25">
      <c r="B22" s="49"/>
      <c r="C22" s="50"/>
      <c r="D22" s="50"/>
      <c r="E22" s="50"/>
      <c r="F22" s="50"/>
      <c r="G22" s="50"/>
      <c r="H22" s="51"/>
      <c r="I22" s="3"/>
      <c r="J22" s="3"/>
      <c r="M22" s="6"/>
      <c r="N22" s="6"/>
      <c r="O22" s="6"/>
      <c r="P22" s="6"/>
      <c r="Q22" s="6"/>
      <c r="R22" s="6"/>
      <c r="S22" s="6"/>
      <c r="T22" s="6"/>
    </row>
    <row r="23" spans="2:20" x14ac:dyDescent="0.2">
      <c r="B23" s="3"/>
      <c r="C23" s="3"/>
      <c r="D23" s="3"/>
      <c r="E23" s="3"/>
      <c r="G23" s="3"/>
      <c r="H23" s="3"/>
      <c r="I23" s="3"/>
      <c r="J23" s="3"/>
      <c r="M23" s="6"/>
      <c r="N23" s="6"/>
      <c r="O23" s="6"/>
      <c r="P23" s="6"/>
      <c r="Q23" s="6"/>
      <c r="R23" s="6"/>
      <c r="S23" s="6"/>
      <c r="T23" s="6"/>
    </row>
    <row r="24" spans="2:20" x14ac:dyDescent="0.2">
      <c r="B24" s="3"/>
      <c r="C24" s="3"/>
      <c r="D24" s="3"/>
      <c r="E24" s="52" t="s">
        <v>46</v>
      </c>
      <c r="F24" s="52"/>
      <c r="G24" s="52"/>
      <c r="H24" s="3"/>
      <c r="I24" s="3"/>
      <c r="J24" s="3"/>
      <c r="M24" s="6"/>
      <c r="N24" s="6"/>
      <c r="O24" s="6"/>
      <c r="P24" s="6"/>
      <c r="Q24" s="6"/>
      <c r="R24" s="6"/>
      <c r="S24" s="6"/>
      <c r="T24" s="6"/>
    </row>
    <row r="25" spans="2:20" x14ac:dyDescent="0.2">
      <c r="B25" s="3"/>
      <c r="C25" s="3"/>
      <c r="D25" s="3"/>
      <c r="E25" s="10">
        <f>+C10*2.4%</f>
        <v>15870</v>
      </c>
      <c r="F25" s="10" t="s">
        <v>21</v>
      </c>
      <c r="G25" s="10"/>
      <c r="H25" s="3"/>
      <c r="I25" s="3"/>
      <c r="J25" s="3"/>
      <c r="M25" s="6"/>
      <c r="N25" s="8"/>
      <c r="O25" s="6"/>
      <c r="P25" s="6"/>
      <c r="Q25" s="6"/>
      <c r="R25" s="6"/>
      <c r="S25" s="6"/>
      <c r="T25" s="6"/>
    </row>
    <row r="26" spans="2:20" x14ac:dyDescent="0.2">
      <c r="B26" s="3"/>
      <c r="C26" s="3"/>
      <c r="D26" s="3"/>
      <c r="E26" s="10">
        <f>+C10*0.93%</f>
        <v>6149.6250000000009</v>
      </c>
      <c r="F26" s="10" t="s">
        <v>29</v>
      </c>
      <c r="G26" s="10"/>
      <c r="H26" s="3"/>
      <c r="I26" s="3"/>
      <c r="J26" s="3"/>
      <c r="M26" s="6"/>
      <c r="N26" s="6"/>
      <c r="O26" s="6"/>
      <c r="P26" s="6"/>
      <c r="Q26" s="6"/>
      <c r="R26" s="6"/>
      <c r="S26" s="6"/>
      <c r="T26" s="6"/>
    </row>
    <row r="27" spans="2:20" x14ac:dyDescent="0.2">
      <c r="B27" s="3"/>
      <c r="C27" s="3"/>
      <c r="D27" s="3"/>
      <c r="E27" s="10">
        <f>+C10*1.49%</f>
        <v>9852.625</v>
      </c>
      <c r="F27" s="68" t="s">
        <v>24</v>
      </c>
      <c r="G27" s="68"/>
      <c r="H27" s="3"/>
      <c r="I27" s="3"/>
      <c r="J27" s="3"/>
      <c r="M27" s="6"/>
      <c r="N27" s="6"/>
      <c r="O27" s="6"/>
      <c r="P27" s="6"/>
      <c r="Q27" s="6"/>
      <c r="R27" s="6"/>
      <c r="S27" s="6"/>
      <c r="T27" s="6"/>
    </row>
    <row r="28" spans="2:20" x14ac:dyDescent="0.2">
      <c r="B28" s="3"/>
      <c r="C28" s="3"/>
      <c r="D28" s="3"/>
      <c r="E28" s="11">
        <f>SUM(E25:E27)</f>
        <v>31872.25</v>
      </c>
      <c r="F28" s="11" t="s">
        <v>26</v>
      </c>
      <c r="G28" s="10"/>
      <c r="H28" s="3"/>
      <c r="I28" s="3"/>
      <c r="J28" s="3"/>
      <c r="M28" s="6"/>
      <c r="N28" s="6"/>
      <c r="O28" s="6"/>
      <c r="P28" s="6"/>
      <c r="Q28" s="6"/>
      <c r="R28" s="6"/>
      <c r="S28" s="6"/>
      <c r="T28" s="6"/>
    </row>
    <row r="29" spans="2:20" x14ac:dyDescent="0.2">
      <c r="B29" s="3"/>
      <c r="C29" s="3"/>
      <c r="D29" s="3"/>
      <c r="E29" s="4"/>
      <c r="F29" s="3"/>
      <c r="G29" s="3"/>
      <c r="H29" s="3"/>
      <c r="I29" s="3"/>
      <c r="J29" s="3"/>
      <c r="M29" s="6"/>
      <c r="N29" s="6"/>
      <c r="O29" s="6"/>
      <c r="P29" s="6"/>
      <c r="Q29" s="6"/>
      <c r="R29" s="6"/>
      <c r="S29" s="6"/>
      <c r="T29" s="6"/>
    </row>
    <row r="30" spans="2:20" ht="12" customHeight="1" x14ac:dyDescent="0.2">
      <c r="B30" s="3"/>
      <c r="C30" s="3"/>
      <c r="D30" s="11">
        <f>+E17+E28</f>
        <v>152748.75</v>
      </c>
      <c r="E30" s="65" t="s">
        <v>27</v>
      </c>
      <c r="F30" s="65"/>
      <c r="G30" s="3"/>
      <c r="H30" s="3"/>
      <c r="I30" s="3"/>
      <c r="J30" s="3"/>
      <c r="M30" s="9"/>
      <c r="N30" s="9"/>
      <c r="O30" s="9"/>
      <c r="P30" s="6"/>
      <c r="Q30" s="6"/>
      <c r="R30" s="6"/>
      <c r="S30" s="6"/>
      <c r="T30" s="6"/>
    </row>
    <row r="31" spans="2:20" x14ac:dyDescent="0.2">
      <c r="B31" s="3"/>
      <c r="C31" s="3"/>
      <c r="D31" s="3"/>
      <c r="E31" s="4"/>
      <c r="F31" s="3"/>
      <c r="G31" s="3"/>
      <c r="H31" s="3"/>
      <c r="I31" s="3"/>
      <c r="J31" s="3"/>
      <c r="M31" s="6"/>
      <c r="N31" s="6"/>
      <c r="O31" s="6"/>
      <c r="P31" s="6"/>
      <c r="Q31" s="6"/>
      <c r="R31" s="6"/>
      <c r="S31" s="6"/>
      <c r="T31" s="6"/>
    </row>
    <row r="32" spans="2:20" x14ac:dyDescent="0.2">
      <c r="B32" s="24"/>
      <c r="C32" s="25" t="s">
        <v>25</v>
      </c>
      <c r="D32" s="26">
        <f>+D19+D30</f>
        <v>893122.25</v>
      </c>
      <c r="E32" s="3"/>
      <c r="F32" s="3"/>
      <c r="G32" s="3"/>
      <c r="H32" s="3"/>
      <c r="I32" s="3"/>
      <c r="J32" s="3"/>
      <c r="M32" s="6"/>
      <c r="N32" s="6"/>
      <c r="O32" s="6"/>
      <c r="P32" s="6"/>
      <c r="Q32" s="6"/>
      <c r="R32" s="6"/>
      <c r="S32" s="6"/>
      <c r="T32" s="6"/>
    </row>
    <row r="33" spans="2:20" x14ac:dyDescent="0.2">
      <c r="M33" s="6"/>
      <c r="N33" s="6"/>
      <c r="O33" s="6"/>
      <c r="P33" s="6"/>
      <c r="Q33" s="6"/>
      <c r="R33" s="6"/>
      <c r="S33" s="6"/>
      <c r="T33" s="6"/>
    </row>
    <row r="34" spans="2:20" ht="15" thickBot="1" x14ac:dyDescent="0.25">
      <c r="M34" s="6"/>
      <c r="N34" s="6"/>
      <c r="O34" s="6"/>
      <c r="P34" s="6"/>
      <c r="Q34" s="6"/>
      <c r="R34" s="6"/>
      <c r="S34" s="6"/>
      <c r="T34" s="6"/>
    </row>
    <row r="35" spans="2:20" x14ac:dyDescent="0.2">
      <c r="B35" s="46" t="s">
        <v>47</v>
      </c>
      <c r="C35" s="47"/>
      <c r="D35" s="47"/>
      <c r="E35" s="47"/>
      <c r="F35" s="47"/>
      <c r="G35" s="47"/>
      <c r="H35" s="48"/>
      <c r="M35" s="6"/>
      <c r="N35" s="6"/>
      <c r="O35" s="6"/>
      <c r="P35" s="6"/>
      <c r="Q35" s="6"/>
      <c r="R35" s="6"/>
      <c r="S35" s="6"/>
      <c r="T35" s="6"/>
    </row>
    <row r="36" spans="2:20" ht="15" thickBot="1" x14ac:dyDescent="0.25">
      <c r="B36" s="49"/>
      <c r="C36" s="50"/>
      <c r="D36" s="50"/>
      <c r="E36" s="50"/>
      <c r="F36" s="50"/>
      <c r="G36" s="50"/>
      <c r="H36" s="51"/>
      <c r="M36" s="6"/>
      <c r="N36" s="6"/>
      <c r="O36" s="6"/>
      <c r="P36" s="6"/>
      <c r="Q36" s="6"/>
      <c r="R36" s="6"/>
      <c r="S36" s="6"/>
      <c r="T36" s="6"/>
    </row>
    <row r="37" spans="2:20" x14ac:dyDescent="0.2">
      <c r="M37" s="6"/>
      <c r="N37" s="6"/>
      <c r="O37" s="6"/>
      <c r="P37" s="6"/>
      <c r="Q37" s="6"/>
      <c r="R37" s="6"/>
      <c r="S37" s="6"/>
      <c r="T37" s="6"/>
    </row>
    <row r="38" spans="2:20" x14ac:dyDescent="0.2">
      <c r="F38" s="11">
        <f>+C10-E6-E7-E9-E8</f>
        <v>540373.5</v>
      </c>
      <c r="G38" s="16">
        <f>(F38*E42)-F42</f>
        <v>-15788.16</v>
      </c>
      <c r="M38" s="6"/>
      <c r="N38" s="6"/>
      <c r="O38" s="6"/>
      <c r="P38" s="6"/>
      <c r="Q38" s="6"/>
      <c r="R38" s="6"/>
      <c r="S38" s="6"/>
      <c r="T38" s="6"/>
    </row>
    <row r="39" spans="2:20" x14ac:dyDescent="0.2">
      <c r="M39" s="6"/>
      <c r="N39" s="6"/>
      <c r="O39" s="6"/>
      <c r="P39" s="6"/>
      <c r="Q39" s="6"/>
      <c r="R39" s="6"/>
      <c r="S39" s="6"/>
      <c r="T39" s="6"/>
    </row>
    <row r="40" spans="2:20" ht="15" x14ac:dyDescent="0.2">
      <c r="B40" s="41" t="s">
        <v>35</v>
      </c>
      <c r="C40" s="15">
        <v>2025</v>
      </c>
      <c r="F40" s="2"/>
      <c r="G40" s="5"/>
      <c r="M40" s="6"/>
      <c r="N40" s="6"/>
      <c r="O40" s="6"/>
      <c r="P40" s="6"/>
      <c r="Q40" s="6"/>
      <c r="R40" s="6"/>
      <c r="S40" s="6"/>
      <c r="T40" s="6"/>
    </row>
    <row r="41" spans="2:20" ht="15" x14ac:dyDescent="0.2">
      <c r="B41" s="41" t="s">
        <v>7</v>
      </c>
      <c r="C41" s="32" t="s">
        <v>8</v>
      </c>
      <c r="D41" s="33">
        <v>935077.5</v>
      </c>
      <c r="E41" s="32" t="s">
        <v>9</v>
      </c>
      <c r="F41" s="32" t="s">
        <v>8</v>
      </c>
      <c r="G41" s="32"/>
      <c r="H41" s="32" t="s">
        <v>9</v>
      </c>
      <c r="M41" s="6"/>
      <c r="N41" s="6"/>
      <c r="O41" s="6"/>
      <c r="P41" s="6"/>
      <c r="Q41" s="6"/>
      <c r="R41" s="6"/>
      <c r="S41" s="6"/>
      <c r="T41" s="6"/>
    </row>
    <row r="42" spans="2:20" ht="15" x14ac:dyDescent="0.2">
      <c r="B42" s="31"/>
      <c r="C42" s="33">
        <v>935077.51</v>
      </c>
      <c r="D42" s="33">
        <v>2077950</v>
      </c>
      <c r="E42" s="32">
        <v>0.04</v>
      </c>
      <c r="F42" s="33">
        <v>37403.1</v>
      </c>
      <c r="G42" s="33"/>
      <c r="H42" s="34">
        <v>2.1999999999999999E-2</v>
      </c>
      <c r="N42" s="7"/>
      <c r="O42" s="7"/>
      <c r="P42" s="7"/>
      <c r="Q42" s="7"/>
    </row>
    <row r="43" spans="2:20" ht="15" x14ac:dyDescent="0.2">
      <c r="B43" s="31"/>
      <c r="C43" s="33">
        <v>2077950.01</v>
      </c>
      <c r="D43" s="33">
        <v>3463250</v>
      </c>
      <c r="E43" s="32">
        <v>0.08</v>
      </c>
      <c r="F43" s="33">
        <v>120521.1</v>
      </c>
      <c r="G43" s="33"/>
      <c r="H43" s="34">
        <v>4.5199999999999997E-2</v>
      </c>
      <c r="N43" s="3"/>
      <c r="O43" s="3"/>
      <c r="P43" s="3"/>
      <c r="Q43" s="3"/>
    </row>
    <row r="44" spans="2:20" ht="15" x14ac:dyDescent="0.2">
      <c r="B44" s="31"/>
      <c r="C44" s="33">
        <v>3463250.01</v>
      </c>
      <c r="D44" s="33">
        <v>4848550</v>
      </c>
      <c r="E44" s="32">
        <v>0.13500000000000001</v>
      </c>
      <c r="F44" s="33">
        <v>310999.84999999998</v>
      </c>
      <c r="G44" s="33"/>
      <c r="H44" s="34">
        <v>7.0900000000000005E-2</v>
      </c>
      <c r="N44" s="3"/>
      <c r="O44" s="3"/>
      <c r="P44" s="3"/>
      <c r="Q44" s="3"/>
    </row>
    <row r="45" spans="2:20" ht="15" x14ac:dyDescent="0.2">
      <c r="B45" s="31"/>
      <c r="C45" s="33">
        <v>4848550.01</v>
      </c>
      <c r="D45" s="33">
        <v>6233850</v>
      </c>
      <c r="E45" s="32">
        <v>0.23</v>
      </c>
      <c r="F45" s="33">
        <v>771612.1</v>
      </c>
      <c r="G45" s="33"/>
      <c r="H45" s="34">
        <v>0.1062</v>
      </c>
    </row>
    <row r="46" spans="2:20" ht="15" x14ac:dyDescent="0.2">
      <c r="B46" s="31"/>
      <c r="C46" s="33">
        <v>6233850.0099999998</v>
      </c>
      <c r="D46" s="33">
        <v>8311800</v>
      </c>
      <c r="E46" s="32">
        <v>0.30399999999999999</v>
      </c>
      <c r="F46" s="33">
        <v>1232917</v>
      </c>
      <c r="G46" s="33"/>
      <c r="H46" s="34">
        <v>0.15570000000000001</v>
      </c>
    </row>
    <row r="47" spans="2:20" ht="15" x14ac:dyDescent="0.2">
      <c r="B47" s="31"/>
      <c r="C47" s="33">
        <v>8311800.0099999998</v>
      </c>
      <c r="D47" s="33">
        <v>21472150</v>
      </c>
      <c r="E47" s="32">
        <v>0.35</v>
      </c>
      <c r="F47" s="33">
        <v>1615259.8</v>
      </c>
      <c r="G47" s="33"/>
      <c r="H47" s="34">
        <v>0.27479999999999999</v>
      </c>
    </row>
    <row r="48" spans="2:20" ht="15" x14ac:dyDescent="0.2">
      <c r="B48" s="31"/>
      <c r="C48" s="33">
        <v>21472150.010000002</v>
      </c>
      <c r="D48" s="32" t="s">
        <v>10</v>
      </c>
      <c r="E48" s="32">
        <v>0.4</v>
      </c>
      <c r="F48" s="33">
        <v>2688867.3</v>
      </c>
      <c r="G48" s="33"/>
      <c r="H48" s="32" t="s">
        <v>28</v>
      </c>
    </row>
    <row r="51" spans="4:11" x14ac:dyDescent="0.2">
      <c r="D51" s="6"/>
      <c r="E51" s="6"/>
      <c r="F51" s="6"/>
      <c r="G51" s="6"/>
      <c r="H51" s="6"/>
      <c r="I51" s="6"/>
      <c r="J51" s="6"/>
      <c r="K51" s="6"/>
    </row>
    <row r="52" spans="4:11" x14ac:dyDescent="0.2">
      <c r="D52" s="6"/>
      <c r="E52" s="6"/>
      <c r="F52" s="6"/>
      <c r="G52" s="6"/>
      <c r="H52" s="6"/>
      <c r="I52" s="6"/>
      <c r="J52" s="6"/>
    </row>
    <row r="53" spans="4:11" x14ac:dyDescent="0.2">
      <c r="D53" s="6"/>
      <c r="E53" s="6"/>
      <c r="F53" s="6"/>
      <c r="G53" s="6"/>
      <c r="H53" s="6"/>
      <c r="I53" s="6"/>
      <c r="J53" s="6"/>
    </row>
    <row r="54" spans="4:11" x14ac:dyDescent="0.2">
      <c r="D54" s="6"/>
      <c r="E54" s="6"/>
      <c r="F54" s="6"/>
      <c r="G54" s="6"/>
      <c r="H54" s="6"/>
      <c r="I54" s="6"/>
      <c r="J54" s="6"/>
    </row>
    <row r="55" spans="4:11" x14ac:dyDescent="0.2">
      <c r="D55" s="6"/>
      <c r="E55" s="6"/>
      <c r="F55" s="6"/>
      <c r="G55" s="6"/>
      <c r="H55" s="6"/>
      <c r="I55" s="6"/>
      <c r="J55" s="6"/>
    </row>
    <row r="61" spans="4:11" x14ac:dyDescent="0.2">
      <c r="D61" s="6"/>
      <c r="E61" s="6"/>
      <c r="F61" s="6"/>
      <c r="G61" s="6"/>
      <c r="H61" s="6"/>
      <c r="I61" s="6"/>
      <c r="J61" s="6"/>
      <c r="K61" s="6"/>
    </row>
    <row r="62" spans="4:11" x14ac:dyDescent="0.2">
      <c r="D62" s="6"/>
      <c r="E62" s="6"/>
      <c r="F62" s="6"/>
      <c r="G62" s="6"/>
      <c r="H62" s="6"/>
      <c r="I62" s="6"/>
      <c r="J62" s="6"/>
      <c r="K62" s="6"/>
    </row>
    <row r="63" spans="4:11" x14ac:dyDescent="0.2">
      <c r="D63" s="6"/>
      <c r="E63" s="6"/>
      <c r="F63" s="6"/>
      <c r="G63" s="6"/>
      <c r="H63" s="6"/>
      <c r="I63" s="6"/>
      <c r="J63" s="6"/>
      <c r="K63" s="6"/>
    </row>
    <row r="64" spans="4:11" x14ac:dyDescent="0.2">
      <c r="D64" s="6"/>
      <c r="E64" s="6"/>
      <c r="F64" s="6"/>
      <c r="G64" s="6"/>
      <c r="H64" s="6"/>
      <c r="I64" s="6"/>
      <c r="J64" s="6"/>
      <c r="K64" s="6"/>
    </row>
  </sheetData>
  <mergeCells count="11">
    <mergeCell ref="B2:H3"/>
    <mergeCell ref="B21:H22"/>
    <mergeCell ref="E24:G24"/>
    <mergeCell ref="B35:H36"/>
    <mergeCell ref="J2:Q2"/>
    <mergeCell ref="J16:Q20"/>
    <mergeCell ref="E30:F30"/>
    <mergeCell ref="B5:C5"/>
    <mergeCell ref="E5:F5"/>
    <mergeCell ref="F27:G27"/>
    <mergeCell ref="J7:K7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Calculadora de Liquidaciones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Katherine Pérez</cp:lastModifiedBy>
  <dcterms:created xsi:type="dcterms:W3CDTF">2019-02-22T16:04:55Z</dcterms:created>
  <dcterms:modified xsi:type="dcterms:W3CDTF">2025-10-26T18:05:56Z</dcterms:modified>
</cp:coreProperties>
</file>